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Key log" sheetId="2" state="visible" r:id="rId2"/>
    <sheet xmlns:r="http://schemas.openxmlformats.org/officeDocument/2006/relationships" name="Key inventory" sheetId="3" state="visible" r:id="rId3"/>
    <sheet xmlns:r="http://schemas.openxmlformats.org/officeDocument/2006/relationships" name="Lost keys" sheetId="4" state="visible" r:id="rId4"/>
    <sheet xmlns:r="http://schemas.openxmlformats.org/officeDocument/2006/relationships" name="Lists" sheetId="5" state="visible" r:id="rId5"/>
  </sheets>
  <definedNames>
    <definedName name="L_KEYTYPE">'Lists'!$A$2:$A$6</definedName>
    <definedName name="L_ACTION">'Lists'!$B$2:$B$5</definedName>
    <definedName name="L_OPEN">'Lists'!$C$2:$C$3</definedName>
    <definedName name="L_KEYTAG">OFFSET('Key inventory'!$A$5,0,0,MAX(1,COUNTA('Key inventory'!$A$5:$A$104)),1)</definedName>
    <definedName name="_xlnm.Print_Titles" localSheetId="1">'Key log'!$4:$4</definedName>
    <definedName name="_xlnm.Print_Titles" localSheetId="2">'Key inventory'!$4:$4</definedName>
    <definedName name="_xlnm.Print_Titles" localSheetId="3">'Lost keys'!$4:$4</definedName>
  </definedNames>
  <calcPr calcId="124519" fullCalcOnLoad="1"/>
</workbook>
</file>

<file path=xl/styles.xml><?xml version="1.0" encoding="utf-8"?>
<styleSheet xmlns="http://schemas.openxmlformats.org/spreadsheetml/2006/main">
  <numFmts count="4">
    <numFmt numFmtId="164" formatCode="dd/mm/yyyy hh:mm"/>
    <numFmt numFmtId="165" formatCode="dd/mm/yyyy"/>
    <numFmt numFmtId="166" formatCode="hh:mm"/>
    <numFmt numFmtId="167" formatCode="0.0"/>
  </numFmts>
  <fonts count="11">
    <font>
      <name val="Calibri"/>
      <family val="2"/>
      <color theme="1"/>
      <sz val="11"/>
      <scheme val="minor"/>
    </font>
    <font>
      <name val="Arial"/>
      <b val="1"/>
      <color rgb="00FFFFFF"/>
      <sz val="9"/>
    </font>
    <font>
      <name val="Arial"/>
      <sz val="9.5"/>
    </font>
    <font>
      <name val="Arial"/>
      <b val="1"/>
      <color rgb="00FFFFFF"/>
      <sz val="14"/>
    </font>
    <font>
      <name val="Arial"/>
      <color rgb="005B6675"/>
      <sz val="9"/>
    </font>
    <font>
      <name val="Arial"/>
      <b val="1"/>
      <sz val="10"/>
    </font>
    <font>
      <name val="Arial"/>
      <b val="1"/>
      <color rgb="009B1C1C"/>
      <sz val="11"/>
    </font>
    <font>
      <name val="Arial"/>
      <sz val="10"/>
    </font>
    <font>
      <name val="Arial"/>
      <b val="1"/>
      <color rgb="000B2A5B"/>
      <sz val="12"/>
    </font>
    <font>
      <name val="Arial"/>
      <i val="1"/>
      <color rgb="005B6675"/>
      <sz val="9"/>
    </font>
    <font>
      <name val="Arial"/>
      <color rgb="000047FF"/>
      <sz val="10"/>
      <u val="single"/>
    </font>
  </fonts>
  <fills count="5">
    <fill>
      <patternFill/>
    </fill>
    <fill>
      <patternFill patternType="gray125"/>
    </fill>
    <fill>
      <patternFill patternType="solid">
        <fgColor rgb="000B2A5B"/>
        <bgColor rgb="000B2A5B"/>
      </patternFill>
    </fill>
    <fill>
      <patternFill patternType="solid">
        <fgColor rgb="005B6675"/>
        <bgColor rgb="005B6675"/>
      </patternFill>
    </fill>
    <fill>
      <patternFill patternType="solid">
        <fgColor rgb="00F1F4F8"/>
        <bgColor rgb="00F1F4F8"/>
      </patternFill>
    </fill>
  </fills>
  <borders count="2">
    <border>
      <left/>
      <right/>
      <top/>
      <bottom/>
      <diagonal/>
    </border>
    <border>
      <left style="thin">
        <color rgb="00A9B6C8"/>
      </left>
      <right style="thin">
        <color rgb="00A9B6C8"/>
      </right>
      <top style="thin">
        <color rgb="00A9B6C8"/>
      </top>
      <bottom style="thin">
        <color rgb="00A9B6C8"/>
      </bottom>
    </border>
  </borders>
  <cellStyleXfs count="1">
    <xf numFmtId="0" fontId="0" fillId="0" borderId="0"/>
  </cellStyleXfs>
  <cellXfs count="23">
    <xf numFmtId="0" fontId="0" fillId="0" borderId="0" pivotButton="0" quotePrefix="0" xfId="0"/>
    <xf numFmtId="0" fontId="3" fillId="2" borderId="0" applyAlignment="1" pivotButton="0" quotePrefix="0" xfId="0">
      <alignment vertical="center" readingOrder="1"/>
    </xf>
    <xf numFmtId="0" fontId="0" fillId="2" borderId="0" pivotButton="0" quotePrefix="0" xfId="0"/>
    <xf numFmtId="0" fontId="4" fillId="0" borderId="0" applyAlignment="1" pivotButton="0" quotePrefix="0" xfId="0">
      <alignment vertical="center" wrapText="1" readingOrder="1"/>
    </xf>
    <xf numFmtId="0" fontId="7" fillId="0" borderId="0" applyAlignment="1" pivotButton="0" quotePrefix="0" xfId="0">
      <alignment vertical="top" wrapText="1" readingOrder="1"/>
    </xf>
    <xf numFmtId="0" fontId="8" fillId="0" borderId="0" applyAlignment="1" pivotButton="0" quotePrefix="0" xfId="0">
      <alignment vertical="top" wrapText="1" readingOrder="1"/>
    </xf>
    <xf numFmtId="0" fontId="9" fillId="0" borderId="0" applyAlignment="1" pivotButton="0" quotePrefix="0" xfId="0">
      <alignment vertical="top" wrapText="1" readingOrder="1"/>
    </xf>
    <xf numFmtId="0" fontId="10" fillId="0" borderId="0" applyAlignment="1" pivotButton="0" quotePrefix="0" xfId="0">
      <alignment vertical="top" wrapText="1" readingOrder="1"/>
    </xf>
    <xf numFmtId="0" fontId="1" fillId="2" borderId="1" applyAlignment="1" pivotButton="0" quotePrefix="0" xfId="0">
      <alignment horizontal="center" vertical="center" wrapText="1" readingOrder="1"/>
    </xf>
    <xf numFmtId="0" fontId="1" fillId="3" borderId="1" applyAlignment="1" pivotButton="0" quotePrefix="0" xfId="0">
      <alignment horizontal="center" vertical="center" wrapText="1" readingOrder="1"/>
    </xf>
    <xf numFmtId="165" fontId="2" fillId="0" borderId="1" applyAlignment="1" pivotButton="0" quotePrefix="0" xfId="0">
      <alignment horizontal="center" vertical="center" readingOrder="1"/>
    </xf>
    <xf numFmtId="166" fontId="2" fillId="0" borderId="1" applyAlignment="1" pivotButton="0" quotePrefix="0" xfId="0">
      <alignment horizontal="center" vertical="center" readingOrder="1"/>
    </xf>
    <xf numFmtId="49" fontId="2" fillId="0" borderId="1" pivotButton="0" quotePrefix="0" xfId="0"/>
    <xf numFmtId="0" fontId="2" fillId="4" borderId="1" applyAlignment="1" pivotButton="0" quotePrefix="0" xfId="0">
      <alignment vertical="center" readingOrder="1"/>
    </xf>
    <xf numFmtId="0" fontId="2" fillId="0" borderId="1" applyAlignment="1" pivotButton="0" quotePrefix="0" xfId="0">
      <alignment vertical="center" readingOrder="1"/>
    </xf>
    <xf numFmtId="167" fontId="2" fillId="4" borderId="1" pivotButton="0" quotePrefix="0" xfId="0"/>
    <xf numFmtId="164" fontId="2" fillId="4" borderId="1" applyAlignment="1" pivotButton="0" quotePrefix="0" xfId="0">
      <alignment horizontal="center" vertical="center" readingOrder="1"/>
    </xf>
    <xf numFmtId="0" fontId="5" fillId="0" borderId="0" pivotButton="0" quotePrefix="0" xfId="0"/>
    <xf numFmtId="0" fontId="6" fillId="0" borderId="1" applyAlignment="1" pivotButton="0" quotePrefix="0" xfId="0">
      <alignment horizontal="center" vertical="center" readingOrder="1"/>
    </xf>
    <xf numFmtId="1" fontId="2" fillId="0" borderId="1" pivotButton="0" quotePrefix="0" xfId="0"/>
    <xf numFmtId="4" fontId="2" fillId="0" borderId="1" pivotButton="0" quotePrefix="0" xfId="0"/>
    <xf numFmtId="0" fontId="1" fillId="2" borderId="0" applyAlignment="1" pivotButton="0" quotePrefix="0" xfId="0">
      <alignment horizontal="center" vertical="center" wrapText="1" readingOrder="1"/>
    </xf>
    <xf numFmtId="0" fontId="2" fillId="0" borderId="0" pivotButton="0" quotePrefix="0" xfId="0"/>
  </cellXfs>
  <cellStyles count="1">
    <cellStyle name="Normal" xfId="0" builtinId="0" hidden="0"/>
  </cellStyles>
  <dxfs count="4">
    <dxf>
      <font>
        <name val="Arial"/>
        <b val="1"/>
        <color rgb="009B1C1C"/>
        <sz val="9.5"/>
      </font>
      <fill>
        <patternFill patternType="solid">
          <fgColor rgb="00F8B4B4"/>
          <bgColor rgb="00F8B4B4"/>
        </patternFill>
      </fill>
    </dxf>
    <dxf>
      <fill>
        <patternFill patternType="solid">
          <fgColor rgb="00FDE68A"/>
          <bgColor rgb="00FDE68A"/>
        </patternFill>
      </fill>
    </dxf>
    <dxf>
      <fill>
        <patternFill patternType="solid">
          <fgColor rgb="00D1FAE5"/>
          <bgColor rgb="00D1FAE5"/>
        </patternFill>
      </fill>
    </dxf>
    <dxf>
      <fill>
        <patternFill patternType="solid">
          <fgColor rgb="00F8B4B4"/>
          <bgColor rgb="00F8B4B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t.ms/car-key-register-template" TargetMode="External" Id="rId1"/></Relationships>
</file>

<file path=xl/worksheets/sheet1.xml><?xml version="1.0" encoding="utf-8"?>
<worksheet xmlns="http://schemas.openxmlformats.org/spreadsheetml/2006/main">
  <sheetPr>
    <tabColor rgb="000047FF"/>
    <outlinePr summaryBelow="1" summaryRight="1"/>
    <pageSetUpPr/>
  </sheetPr>
  <dimension ref="A1:B15"/>
  <sheetViews>
    <sheetView showGridLines="0" rightToLeft="0" zoomScale="100" workbookViewId="0">
      <selection activeCell="A1" sqref="A1"/>
    </sheetView>
  </sheetViews>
  <sheetFormatPr baseColWidth="8" defaultRowHeight="15"/>
  <cols>
    <col width="3" customWidth="1" min="1" max="1"/>
    <col width="120" customWidth="1" min="2" max="2"/>
  </cols>
  <sheetData>
    <row r="1" ht="26" customHeight="1">
      <c r="A1" s="1" t="inlineStr">
        <is>
          <t>Car key register (Excel): key log for company vehicles</t>
        </is>
      </c>
      <c r="B1" s="2" t="n"/>
    </row>
    <row r="2" ht="30" customHeight="1">
      <c r="A2" s="3" t="inlineStr">
        <is>
          <t>Car key register template   ·   CT Mobility · www.ct.ms</t>
        </is>
      </c>
    </row>
    <row r="4" ht="28" customHeight="1">
      <c r="B4" s="4" t="inlineStr">
        <is>
          <t>A free key register for company cars and pool cars in the UAE: a key sign-out log, a key inventory with the current holder of every key, overdue flags and a lost-key log.</t>
        </is>
      </c>
    </row>
    <row r="5" ht="22" customHeight="1">
      <c r="B5" s="5" t="inlineStr">
        <is>
          <t>How to use it</t>
        </is>
      </c>
    </row>
    <row r="6">
      <c r="B6" s="4" t="inlineStr">
        <is>
          <t>•  Key inventory: one row per key (main and spare keys separately), with a key tag number, the vehicle and the plate.</t>
        </is>
      </c>
    </row>
    <row r="7" ht="28" customHeight="1">
      <c r="B7" s="4" t="inlineStr">
        <is>
          <t>•  Key log: one row each time a key leaves the cabinet. Pick the key tag; the vehicle and plate are filled in. Enter who took it, when it is due back and, at return, the date and time in.</t>
        </is>
      </c>
    </row>
    <row r="8" ht="28" customHeight="1">
      <c r="B8" s="4" t="inlineStr">
        <is>
          <t>•  Status is calculated: Out, OVERDUE (past the due time and not back) or Returned. The inventory shows every key that is out, who has it and since when.</t>
        </is>
      </c>
    </row>
    <row r="9">
      <c r="B9" s="4" t="inlineStr">
        <is>
          <t>•  Lost keys: record a lost or damaged key and the action taken. While the status is Open, the key shows as Lost.</t>
        </is>
      </c>
    </row>
    <row r="10">
      <c r="B10" s="4" t="inlineStr">
        <is>
          <t>•  End of day: every key is either on its hook or shown as Out in the inventory. Chase overdue keys the same day.</t>
        </is>
      </c>
    </row>
    <row r="11" ht="28" customHeight="1">
      <c r="B11" s="6" t="inlineStr">
        <is>
          <t>Grey columns are calculated: do not type in them. Rows marked “Example” show how the sheets work: delete them before you start. The file holds personal data of employees: keep it where only authorised staff can open it.</t>
        </is>
      </c>
    </row>
    <row r="12" ht="22" customHeight="1">
      <c r="B12" s="5" t="inlineStr">
        <is>
          <t>No keys, no register</t>
        </is>
      </c>
    </row>
    <row r="13" ht="56" customHeight="1">
      <c r="B13" s="4" t="inlineStr">
        <is>
          <t>With CT Mobility, employees book a company car in the app, pass a selfie check and unlock it by phone, so there is no key to hand over or chase. Every trip is recorded with the driver, time, route and mileage. Tracking is included: AED 50 per vehicle per month. A pilot for up to 2 vehicles with no subscription fee for 3 months is available; only the hardware, installation and mobile data are paid.</t>
        </is>
      </c>
    </row>
    <row r="14">
      <c r="B14" s="7" t="inlineStr">
        <is>
          <t>https://www.ct.ms/car-key-register-template</t>
        </is>
      </c>
    </row>
    <row r="15">
      <c r="B15" s="6" t="inlineStr">
        <is>
          <t>Free template by CT Mobility · www.ct.ms · v1 · October 2026. You may use and change it for your company.</t>
        </is>
      </c>
    </row>
  </sheetData>
  <mergeCells count="2">
    <mergeCell ref="A2:B2"/>
    <mergeCell ref="A1:B1"/>
  </mergeCells>
  <hyperlinks>
    <hyperlink xmlns:r="http://schemas.openxmlformats.org/officeDocument/2006/relationships" ref="B14" r:id="rId1"/>
  </hyperlinks>
  <pageMargins left="0.4" right="0.4" top="0.5" bottom="0.6" header="0.5" footer="0.5"/>
  <pageSetup paperSize="9"/>
  <headerFooter>
    <oddHeader/>
    <oddFooter>&amp;L&amp;8 CT Mobility · www.ct.ms&amp;R&amp;8 &amp;P / &amp;N</oddFooter>
    <evenHeader/>
    <evenFooter/>
    <firstHeader/>
    <firstFooter/>
  </headerFooter>
</worksheet>
</file>

<file path=xl/worksheets/sheet2.xml><?xml version="1.0" encoding="utf-8"?>
<worksheet xmlns="http://schemas.openxmlformats.org/spreadsheetml/2006/main">
  <sheetPr>
    <tabColor rgb="000B2A5B"/>
    <outlinePr summaryBelow="1" summaryRight="1"/>
    <pageSetUpPr fitToPage="1"/>
  </sheetPr>
  <dimension ref="A1:R1004"/>
  <sheetViews>
    <sheetView rightToLeft="0" zoomScale="10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8" customWidth="1" min="2" max="2"/>
    <col width="10" customWidth="1" min="3" max="3"/>
    <col width="22" customWidth="1" min="4" max="4"/>
    <col width="18" customWidth="1" min="5" max="5"/>
    <col width="20" customWidth="1" min="6" max="6"/>
    <col width="9" customWidth="1" min="7" max="7"/>
    <col width="18" customWidth="1" min="8" max="8"/>
    <col width="11" customWidth="1" min="9" max="9"/>
    <col width="8" customWidth="1" min="10" max="10"/>
    <col width="14" customWidth="1" min="11" max="11"/>
    <col width="11" customWidth="1" min="12" max="12"/>
    <col width="8" customWidth="1" min="13" max="13"/>
    <col width="14" customWidth="1" min="14" max="14"/>
    <col width="22" customWidth="1" min="15" max="15"/>
    <col width="11" customWidth="1" min="16" max="16"/>
    <col width="8" customWidth="1" min="17" max="17"/>
    <col width="15" customWidth="1" min="18" max="18"/>
  </cols>
  <sheetData>
    <row r="1" ht="26" customHeight="1">
      <c r="A1" s="1" t="inlineStr">
        <is>
          <t>Car key register: key sign-out log</t>
        </is>
      </c>
      <c r="B1" s="2" t="n"/>
      <c r="C1" s="2" t="n"/>
      <c r="D1" s="2" t="n"/>
      <c r="E1" s="2" t="n"/>
      <c r="F1" s="2" t="n"/>
      <c r="G1" s="2" t="n"/>
      <c r="H1" s="2" t="n"/>
      <c r="I1" s="2" t="n"/>
      <c r="J1" s="2" t="n"/>
      <c r="K1" s="2" t="n"/>
      <c r="L1" s="2" t="n"/>
      <c r="M1" s="2" t="n"/>
      <c r="N1" s="2" t="n"/>
      <c r="O1" s="2" t="n"/>
      <c r="P1" s="2" t="n"/>
      <c r="Q1" s="2" t="n"/>
      <c r="R1" s="2" t="n"/>
    </row>
    <row r="2" ht="30" customHeight="1">
      <c r="A2" s="3" t="inlineStr">
        <is>
          <t>One row each time a key leaves the cabinet. Pick the key tag; the vehicle, status and hours are calculated.   ·   CT Mobility · www.ct.ms</t>
        </is>
      </c>
    </row>
    <row r="4" ht="34" customHeight="1">
      <c r="A4" s="8" t="inlineStr">
        <is>
          <t>Date out</t>
        </is>
      </c>
      <c r="B4" s="8" t="inlineStr">
        <is>
          <t>Time out</t>
        </is>
      </c>
      <c r="C4" s="8" t="inlineStr">
        <is>
          <t>Key tag no.</t>
        </is>
      </c>
      <c r="D4" s="9" t="inlineStr">
        <is>
          <t>Vehicle</t>
        </is>
      </c>
      <c r="E4" s="9" t="inlineStr">
        <is>
          <t>Plate</t>
        </is>
      </c>
      <c r="F4" s="8" t="inlineStr">
        <is>
          <t>Issued to</t>
        </is>
      </c>
      <c r="G4" s="8" t="inlineStr">
        <is>
          <t>Emp. ID</t>
        </is>
      </c>
      <c r="H4" s="8" t="inlineStr">
        <is>
          <t>Purpose / booking ref.</t>
        </is>
      </c>
      <c r="I4" s="8" t="inlineStr">
        <is>
          <t>Due back (date)</t>
        </is>
      </c>
      <c r="J4" s="8" t="inlineStr">
        <is>
          <t>Due back (time)</t>
        </is>
      </c>
      <c r="K4" s="8" t="inlineStr">
        <is>
          <t>Issued by</t>
        </is>
      </c>
      <c r="L4" s="8" t="inlineStr">
        <is>
          <t>Date in</t>
        </is>
      </c>
      <c r="M4" s="8" t="inlineStr">
        <is>
          <t>Time in</t>
        </is>
      </c>
      <c r="N4" s="8" t="inlineStr">
        <is>
          <t>Received by</t>
        </is>
      </c>
      <c r="O4" s="8" t="inlineStr">
        <is>
          <t>Condition / notes</t>
        </is>
      </c>
      <c r="P4" s="9" t="inlineStr">
        <is>
          <t>Status</t>
        </is>
      </c>
      <c r="Q4" s="9" t="inlineStr">
        <is>
          <t>Hours out</t>
        </is>
      </c>
      <c r="R4" s="9" t="inlineStr">
        <is>
          <t>Out at</t>
        </is>
      </c>
    </row>
    <row r="5">
      <c r="A5" s="10" t="n">
        <v>46300</v>
      </c>
      <c r="B5" s="11" t="n">
        <v>0.375</v>
      </c>
      <c r="C5" s="12" t="inlineStr">
        <is>
          <t>K01</t>
        </is>
      </c>
      <c r="D5" s="13">
        <f>IF(C5="","",IFERROR(VLOOKUP(C5,'Key inventory'!$A$5:$C$104,2,FALSE),""))</f>
        <v/>
      </c>
      <c r="E5" s="13">
        <f>IF(C5="","",IFERROR(VLOOKUP(C5,'Key inventory'!$A$5:$C$104,3,FALSE),""))</f>
        <v/>
      </c>
      <c r="F5" s="14" t="inlineStr">
        <is>
          <t>Example - Sara Ali</t>
        </is>
      </c>
      <c r="G5" s="12" t="inlineStr">
        <is>
          <t>E-101</t>
        </is>
      </c>
      <c r="H5" s="14" t="inlineStr">
        <is>
          <t>Client visit</t>
        </is>
      </c>
      <c r="I5" s="10" t="n">
        <v>46300</v>
      </c>
      <c r="J5" s="11" t="n">
        <v>0.5</v>
      </c>
      <c r="K5" s="14" t="inlineStr">
        <is>
          <t>Reception</t>
        </is>
      </c>
      <c r="L5" s="10" t="n">
        <v>46300</v>
      </c>
      <c r="M5" s="11" t="n">
        <v>0.4930555555555556</v>
      </c>
      <c r="N5" s="14" t="inlineStr">
        <is>
          <t>Reception</t>
        </is>
      </c>
      <c r="O5" s="14" t="inlineStr">
        <is>
          <t>OK, example row</t>
        </is>
      </c>
      <c r="P5" s="13">
        <f>IF(OR(A5="",C5=""),"",IF(L5&lt;&gt;"","Returned",IF(I5="","Out",IF(NOW()&gt;I5+J5,"OVERDUE","Out"))))</f>
        <v/>
      </c>
      <c r="Q5" s="15">
        <f>IF(OR(A5="",B5=""),"",ROUND((IF(L5="",NOW(),L5+M5)-(A5+B5))*24,1))</f>
        <v/>
      </c>
      <c r="R5" s="16">
        <f>IF(OR(A5="",B5=""),"",A5+B5)</f>
        <v/>
      </c>
    </row>
    <row r="6">
      <c r="A6" s="10" t="n">
        <v>46301</v>
      </c>
      <c r="B6" s="11" t="n">
        <v>0.3333333333333333</v>
      </c>
      <c r="C6" s="12" t="inlineStr">
        <is>
          <t>K03</t>
        </is>
      </c>
      <c r="D6" s="13">
        <f>IF(C6="","",IFERROR(VLOOKUP(C6,'Key inventory'!$A$5:$C$104,2,FALSE),""))</f>
        <v/>
      </c>
      <c r="E6" s="13">
        <f>IF(C6="","",IFERROR(VLOOKUP(C6,'Key inventory'!$A$5:$C$104,3,FALSE),""))</f>
        <v/>
      </c>
      <c r="F6" s="14" t="inlineStr">
        <is>
          <t>Example - Omar Khan</t>
        </is>
      </c>
      <c r="G6" s="12" t="inlineStr">
        <is>
          <t>E-102</t>
        </is>
      </c>
      <c r="H6" s="14" t="inlineStr">
        <is>
          <t>Site visit</t>
        </is>
      </c>
      <c r="I6" s="10" t="n">
        <v>46301</v>
      </c>
      <c r="J6" s="11" t="n">
        <v>0.4583333333333333</v>
      </c>
      <c r="K6" s="14" t="inlineStr">
        <is>
          <t>Reception</t>
        </is>
      </c>
      <c r="L6" s="10" t="n"/>
      <c r="M6" s="11" t="n"/>
      <c r="N6" s="14" t="inlineStr"/>
      <c r="O6" s="14" t="inlineStr">
        <is>
          <t>Example row: not returned yet</t>
        </is>
      </c>
      <c r="P6" s="13">
        <f>IF(OR(A6="",C6=""),"",IF(L6&lt;&gt;"","Returned",IF(I6="","Out",IF(NOW()&gt;I6+J6,"OVERDUE","Out"))))</f>
        <v/>
      </c>
      <c r="Q6" s="15">
        <f>IF(OR(A6="",B6=""),"",ROUND((IF(L6="",NOW(),L6+M6)-(A6+B6))*24,1))</f>
        <v/>
      </c>
      <c r="R6" s="16">
        <f>IF(OR(A6="",B6=""),"",A6+B6)</f>
        <v/>
      </c>
    </row>
    <row r="7">
      <c r="A7" s="10" t="n"/>
      <c r="B7" s="11" t="n"/>
      <c r="C7" s="12" t="n"/>
      <c r="D7" s="13">
        <f>IF(C7="","",IFERROR(VLOOKUP(C7,'Key inventory'!$A$5:$C$104,2,FALSE),""))</f>
        <v/>
      </c>
      <c r="E7" s="13">
        <f>IF(C7="","",IFERROR(VLOOKUP(C7,'Key inventory'!$A$5:$C$104,3,FALSE),""))</f>
        <v/>
      </c>
      <c r="F7" s="14" t="n"/>
      <c r="G7" s="12" t="n"/>
      <c r="H7" s="14" t="n"/>
      <c r="I7" s="10" t="n"/>
      <c r="J7" s="11" t="n"/>
      <c r="K7" s="14" t="n"/>
      <c r="L7" s="10" t="n"/>
      <c r="M7" s="11" t="n"/>
      <c r="N7" s="14" t="n"/>
      <c r="O7" s="14" t="n"/>
      <c r="P7" s="13">
        <f>IF(OR(A7="",C7=""),"",IF(L7&lt;&gt;"","Returned",IF(I7="","Out",IF(NOW()&gt;I7+J7,"OVERDUE","Out"))))</f>
        <v/>
      </c>
      <c r="Q7" s="15">
        <f>IF(OR(A7="",B7=""),"",ROUND((IF(L7="",NOW(),L7+M7)-(A7+B7))*24,1))</f>
        <v/>
      </c>
      <c r="R7" s="16">
        <f>IF(OR(A7="",B7=""),"",A7+B7)</f>
        <v/>
      </c>
    </row>
    <row r="8">
      <c r="A8" s="10" t="n"/>
      <c r="B8" s="11" t="n"/>
      <c r="C8" s="12" t="n"/>
      <c r="D8" s="13">
        <f>IF(C8="","",IFERROR(VLOOKUP(C8,'Key inventory'!$A$5:$C$104,2,FALSE),""))</f>
        <v/>
      </c>
      <c r="E8" s="13">
        <f>IF(C8="","",IFERROR(VLOOKUP(C8,'Key inventory'!$A$5:$C$104,3,FALSE),""))</f>
        <v/>
      </c>
      <c r="F8" s="14" t="n"/>
      <c r="G8" s="12" t="n"/>
      <c r="H8" s="14" t="n"/>
      <c r="I8" s="10" t="n"/>
      <c r="J8" s="11" t="n"/>
      <c r="K8" s="14" t="n"/>
      <c r="L8" s="10" t="n"/>
      <c r="M8" s="11" t="n"/>
      <c r="N8" s="14" t="n"/>
      <c r="O8" s="14" t="n"/>
      <c r="P8" s="13">
        <f>IF(OR(A8="",C8=""),"",IF(L8&lt;&gt;"","Returned",IF(I8="","Out",IF(NOW()&gt;I8+J8,"OVERDUE","Out"))))</f>
        <v/>
      </c>
      <c r="Q8" s="15">
        <f>IF(OR(A8="",B8=""),"",ROUND((IF(L8="",NOW(),L8+M8)-(A8+B8))*24,1))</f>
        <v/>
      </c>
      <c r="R8" s="16">
        <f>IF(OR(A8="",B8=""),"",A8+B8)</f>
        <v/>
      </c>
    </row>
    <row r="9">
      <c r="A9" s="10" t="n"/>
      <c r="B9" s="11" t="n"/>
      <c r="C9" s="12" t="n"/>
      <c r="D9" s="13">
        <f>IF(C9="","",IFERROR(VLOOKUP(C9,'Key inventory'!$A$5:$C$104,2,FALSE),""))</f>
        <v/>
      </c>
      <c r="E9" s="13">
        <f>IF(C9="","",IFERROR(VLOOKUP(C9,'Key inventory'!$A$5:$C$104,3,FALSE),""))</f>
        <v/>
      </c>
      <c r="F9" s="14" t="n"/>
      <c r="G9" s="12" t="n"/>
      <c r="H9" s="14" t="n"/>
      <c r="I9" s="10" t="n"/>
      <c r="J9" s="11" t="n"/>
      <c r="K9" s="14" t="n"/>
      <c r="L9" s="10" t="n"/>
      <c r="M9" s="11" t="n"/>
      <c r="N9" s="14" t="n"/>
      <c r="O9" s="14" t="n"/>
      <c r="P9" s="13">
        <f>IF(OR(A9="",C9=""),"",IF(L9&lt;&gt;"","Returned",IF(I9="","Out",IF(NOW()&gt;I9+J9,"OVERDUE","Out"))))</f>
        <v/>
      </c>
      <c r="Q9" s="15">
        <f>IF(OR(A9="",B9=""),"",ROUND((IF(L9="",NOW(),L9+M9)-(A9+B9))*24,1))</f>
        <v/>
      </c>
      <c r="R9" s="16">
        <f>IF(OR(A9="",B9=""),"",A9+B9)</f>
        <v/>
      </c>
    </row>
    <row r="10">
      <c r="A10" s="10" t="n"/>
      <c r="B10" s="11" t="n"/>
      <c r="C10" s="12" t="n"/>
      <c r="D10" s="13">
        <f>IF(C10="","",IFERROR(VLOOKUP(C10,'Key inventory'!$A$5:$C$104,2,FALSE),""))</f>
        <v/>
      </c>
      <c r="E10" s="13">
        <f>IF(C10="","",IFERROR(VLOOKUP(C10,'Key inventory'!$A$5:$C$104,3,FALSE),""))</f>
        <v/>
      </c>
      <c r="F10" s="14" t="n"/>
      <c r="G10" s="12" t="n"/>
      <c r="H10" s="14" t="n"/>
      <c r="I10" s="10" t="n"/>
      <c r="J10" s="11" t="n"/>
      <c r="K10" s="14" t="n"/>
      <c r="L10" s="10" t="n"/>
      <c r="M10" s="11" t="n"/>
      <c r="N10" s="14" t="n"/>
      <c r="O10" s="14" t="n"/>
      <c r="P10" s="13">
        <f>IF(OR(A10="",C10=""),"",IF(L10&lt;&gt;"","Returned",IF(I10="","Out",IF(NOW()&gt;I10+J10,"OVERDUE","Out"))))</f>
        <v/>
      </c>
      <c r="Q10" s="15">
        <f>IF(OR(A10="",B10=""),"",ROUND((IF(L10="",NOW(),L10+M10)-(A10+B10))*24,1))</f>
        <v/>
      </c>
      <c r="R10" s="16">
        <f>IF(OR(A10="",B10=""),"",A10+B10)</f>
        <v/>
      </c>
    </row>
    <row r="11">
      <c r="A11" s="10" t="n"/>
      <c r="B11" s="11" t="n"/>
      <c r="C11" s="12" t="n"/>
      <c r="D11" s="13">
        <f>IF(C11="","",IFERROR(VLOOKUP(C11,'Key inventory'!$A$5:$C$104,2,FALSE),""))</f>
        <v/>
      </c>
      <c r="E11" s="13">
        <f>IF(C11="","",IFERROR(VLOOKUP(C11,'Key inventory'!$A$5:$C$104,3,FALSE),""))</f>
        <v/>
      </c>
      <c r="F11" s="14" t="n"/>
      <c r="G11" s="12" t="n"/>
      <c r="H11" s="14" t="n"/>
      <c r="I11" s="10" t="n"/>
      <c r="J11" s="11" t="n"/>
      <c r="K11" s="14" t="n"/>
      <c r="L11" s="10" t="n"/>
      <c r="M11" s="11" t="n"/>
      <c r="N11" s="14" t="n"/>
      <c r="O11" s="14" t="n"/>
      <c r="P11" s="13">
        <f>IF(OR(A11="",C11=""),"",IF(L11&lt;&gt;"","Returned",IF(I11="","Out",IF(NOW()&gt;I11+J11,"OVERDUE","Out"))))</f>
        <v/>
      </c>
      <c r="Q11" s="15">
        <f>IF(OR(A11="",B11=""),"",ROUND((IF(L11="",NOW(),L11+M11)-(A11+B11))*24,1))</f>
        <v/>
      </c>
      <c r="R11" s="16">
        <f>IF(OR(A11="",B11=""),"",A11+B11)</f>
        <v/>
      </c>
    </row>
    <row r="12">
      <c r="A12" s="10" t="n"/>
      <c r="B12" s="11" t="n"/>
      <c r="C12" s="12" t="n"/>
      <c r="D12" s="13">
        <f>IF(C12="","",IFERROR(VLOOKUP(C12,'Key inventory'!$A$5:$C$104,2,FALSE),""))</f>
        <v/>
      </c>
      <c r="E12" s="13">
        <f>IF(C12="","",IFERROR(VLOOKUP(C12,'Key inventory'!$A$5:$C$104,3,FALSE),""))</f>
        <v/>
      </c>
      <c r="F12" s="14" t="n"/>
      <c r="G12" s="12" t="n"/>
      <c r="H12" s="14" t="n"/>
      <c r="I12" s="10" t="n"/>
      <c r="J12" s="11" t="n"/>
      <c r="K12" s="14" t="n"/>
      <c r="L12" s="10" t="n"/>
      <c r="M12" s="11" t="n"/>
      <c r="N12" s="14" t="n"/>
      <c r="O12" s="14" t="n"/>
      <c r="P12" s="13">
        <f>IF(OR(A12="",C12=""),"",IF(L12&lt;&gt;"","Returned",IF(I12="","Out",IF(NOW()&gt;I12+J12,"OVERDUE","Out"))))</f>
        <v/>
      </c>
      <c r="Q12" s="15">
        <f>IF(OR(A12="",B12=""),"",ROUND((IF(L12="",NOW(),L12+M12)-(A12+B12))*24,1))</f>
        <v/>
      </c>
      <c r="R12" s="16">
        <f>IF(OR(A12="",B12=""),"",A12+B12)</f>
        <v/>
      </c>
    </row>
    <row r="13">
      <c r="A13" s="10" t="n"/>
      <c r="B13" s="11" t="n"/>
      <c r="C13" s="12" t="n"/>
      <c r="D13" s="13">
        <f>IF(C13="","",IFERROR(VLOOKUP(C13,'Key inventory'!$A$5:$C$104,2,FALSE),""))</f>
        <v/>
      </c>
      <c r="E13" s="13">
        <f>IF(C13="","",IFERROR(VLOOKUP(C13,'Key inventory'!$A$5:$C$104,3,FALSE),""))</f>
        <v/>
      </c>
      <c r="F13" s="14" t="n"/>
      <c r="G13" s="12" t="n"/>
      <c r="H13" s="14" t="n"/>
      <c r="I13" s="10" t="n"/>
      <c r="J13" s="11" t="n"/>
      <c r="K13" s="14" t="n"/>
      <c r="L13" s="10" t="n"/>
      <c r="M13" s="11" t="n"/>
      <c r="N13" s="14" t="n"/>
      <c r="O13" s="14" t="n"/>
      <c r="P13" s="13">
        <f>IF(OR(A13="",C13=""),"",IF(L13&lt;&gt;"","Returned",IF(I13="","Out",IF(NOW()&gt;I13+J13,"OVERDUE","Out"))))</f>
        <v/>
      </c>
      <c r="Q13" s="15">
        <f>IF(OR(A13="",B13=""),"",ROUND((IF(L13="",NOW(),L13+M13)-(A13+B13))*24,1))</f>
        <v/>
      </c>
      <c r="R13" s="16">
        <f>IF(OR(A13="",B13=""),"",A13+B13)</f>
        <v/>
      </c>
    </row>
    <row r="14">
      <c r="A14" s="10" t="n"/>
      <c r="B14" s="11" t="n"/>
      <c r="C14" s="12" t="n"/>
      <c r="D14" s="13">
        <f>IF(C14="","",IFERROR(VLOOKUP(C14,'Key inventory'!$A$5:$C$104,2,FALSE),""))</f>
        <v/>
      </c>
      <c r="E14" s="13">
        <f>IF(C14="","",IFERROR(VLOOKUP(C14,'Key inventory'!$A$5:$C$104,3,FALSE),""))</f>
        <v/>
      </c>
      <c r="F14" s="14" t="n"/>
      <c r="G14" s="12" t="n"/>
      <c r="H14" s="14" t="n"/>
      <c r="I14" s="10" t="n"/>
      <c r="J14" s="11" t="n"/>
      <c r="K14" s="14" t="n"/>
      <c r="L14" s="10" t="n"/>
      <c r="M14" s="11" t="n"/>
      <c r="N14" s="14" t="n"/>
      <c r="O14" s="14" t="n"/>
      <c r="P14" s="13">
        <f>IF(OR(A14="",C14=""),"",IF(L14&lt;&gt;"","Returned",IF(I14="","Out",IF(NOW()&gt;I14+J14,"OVERDUE","Out"))))</f>
        <v/>
      </c>
      <c r="Q14" s="15">
        <f>IF(OR(A14="",B14=""),"",ROUND((IF(L14="",NOW(),L14+M14)-(A14+B14))*24,1))</f>
        <v/>
      </c>
      <c r="R14" s="16">
        <f>IF(OR(A14="",B14=""),"",A14+B14)</f>
        <v/>
      </c>
    </row>
    <row r="15">
      <c r="A15" s="10" t="n"/>
      <c r="B15" s="11" t="n"/>
      <c r="C15" s="12" t="n"/>
      <c r="D15" s="13">
        <f>IF(C15="","",IFERROR(VLOOKUP(C15,'Key inventory'!$A$5:$C$104,2,FALSE),""))</f>
        <v/>
      </c>
      <c r="E15" s="13">
        <f>IF(C15="","",IFERROR(VLOOKUP(C15,'Key inventory'!$A$5:$C$104,3,FALSE),""))</f>
        <v/>
      </c>
      <c r="F15" s="14" t="n"/>
      <c r="G15" s="12" t="n"/>
      <c r="H15" s="14" t="n"/>
      <c r="I15" s="10" t="n"/>
      <c r="J15" s="11" t="n"/>
      <c r="K15" s="14" t="n"/>
      <c r="L15" s="10" t="n"/>
      <c r="M15" s="11" t="n"/>
      <c r="N15" s="14" t="n"/>
      <c r="O15" s="14" t="n"/>
      <c r="P15" s="13">
        <f>IF(OR(A15="",C15=""),"",IF(L15&lt;&gt;"","Returned",IF(I15="","Out",IF(NOW()&gt;I15+J15,"OVERDUE","Out"))))</f>
        <v/>
      </c>
      <c r="Q15" s="15">
        <f>IF(OR(A15="",B15=""),"",ROUND((IF(L15="",NOW(),L15+M15)-(A15+B15))*24,1))</f>
        <v/>
      </c>
      <c r="R15" s="16">
        <f>IF(OR(A15="",B15=""),"",A15+B15)</f>
        <v/>
      </c>
    </row>
    <row r="16">
      <c r="A16" s="10" t="n"/>
      <c r="B16" s="11" t="n"/>
      <c r="C16" s="12" t="n"/>
      <c r="D16" s="13">
        <f>IF(C16="","",IFERROR(VLOOKUP(C16,'Key inventory'!$A$5:$C$104,2,FALSE),""))</f>
        <v/>
      </c>
      <c r="E16" s="13">
        <f>IF(C16="","",IFERROR(VLOOKUP(C16,'Key inventory'!$A$5:$C$104,3,FALSE),""))</f>
        <v/>
      </c>
      <c r="F16" s="14" t="n"/>
      <c r="G16" s="12" t="n"/>
      <c r="H16" s="14" t="n"/>
      <c r="I16" s="10" t="n"/>
      <c r="J16" s="11" t="n"/>
      <c r="K16" s="14" t="n"/>
      <c r="L16" s="10" t="n"/>
      <c r="M16" s="11" t="n"/>
      <c r="N16" s="14" t="n"/>
      <c r="O16" s="14" t="n"/>
      <c r="P16" s="13">
        <f>IF(OR(A16="",C16=""),"",IF(L16&lt;&gt;"","Returned",IF(I16="","Out",IF(NOW()&gt;I16+J16,"OVERDUE","Out"))))</f>
        <v/>
      </c>
      <c r="Q16" s="15">
        <f>IF(OR(A16="",B16=""),"",ROUND((IF(L16="",NOW(),L16+M16)-(A16+B16))*24,1))</f>
        <v/>
      </c>
      <c r="R16" s="16">
        <f>IF(OR(A16="",B16=""),"",A16+B16)</f>
        <v/>
      </c>
    </row>
    <row r="17">
      <c r="A17" s="10" t="n"/>
      <c r="B17" s="11" t="n"/>
      <c r="C17" s="12" t="n"/>
      <c r="D17" s="13">
        <f>IF(C17="","",IFERROR(VLOOKUP(C17,'Key inventory'!$A$5:$C$104,2,FALSE),""))</f>
        <v/>
      </c>
      <c r="E17" s="13">
        <f>IF(C17="","",IFERROR(VLOOKUP(C17,'Key inventory'!$A$5:$C$104,3,FALSE),""))</f>
        <v/>
      </c>
      <c r="F17" s="14" t="n"/>
      <c r="G17" s="12" t="n"/>
      <c r="H17" s="14" t="n"/>
      <c r="I17" s="10" t="n"/>
      <c r="J17" s="11" t="n"/>
      <c r="K17" s="14" t="n"/>
      <c r="L17" s="10" t="n"/>
      <c r="M17" s="11" t="n"/>
      <c r="N17" s="14" t="n"/>
      <c r="O17" s="14" t="n"/>
      <c r="P17" s="13">
        <f>IF(OR(A17="",C17=""),"",IF(L17&lt;&gt;"","Returned",IF(I17="","Out",IF(NOW()&gt;I17+J17,"OVERDUE","Out"))))</f>
        <v/>
      </c>
      <c r="Q17" s="15">
        <f>IF(OR(A17="",B17=""),"",ROUND((IF(L17="",NOW(),L17+M17)-(A17+B17))*24,1))</f>
        <v/>
      </c>
      <c r="R17" s="16">
        <f>IF(OR(A17="",B17=""),"",A17+B17)</f>
        <v/>
      </c>
    </row>
    <row r="18">
      <c r="A18" s="10" t="n"/>
      <c r="B18" s="11" t="n"/>
      <c r="C18" s="12" t="n"/>
      <c r="D18" s="13">
        <f>IF(C18="","",IFERROR(VLOOKUP(C18,'Key inventory'!$A$5:$C$104,2,FALSE),""))</f>
        <v/>
      </c>
      <c r="E18" s="13">
        <f>IF(C18="","",IFERROR(VLOOKUP(C18,'Key inventory'!$A$5:$C$104,3,FALSE),""))</f>
        <v/>
      </c>
      <c r="F18" s="14" t="n"/>
      <c r="G18" s="12" t="n"/>
      <c r="H18" s="14" t="n"/>
      <c r="I18" s="10" t="n"/>
      <c r="J18" s="11" t="n"/>
      <c r="K18" s="14" t="n"/>
      <c r="L18" s="10" t="n"/>
      <c r="M18" s="11" t="n"/>
      <c r="N18" s="14" t="n"/>
      <c r="O18" s="14" t="n"/>
      <c r="P18" s="13">
        <f>IF(OR(A18="",C18=""),"",IF(L18&lt;&gt;"","Returned",IF(I18="","Out",IF(NOW()&gt;I18+J18,"OVERDUE","Out"))))</f>
        <v/>
      </c>
      <c r="Q18" s="15">
        <f>IF(OR(A18="",B18=""),"",ROUND((IF(L18="",NOW(),L18+M18)-(A18+B18))*24,1))</f>
        <v/>
      </c>
      <c r="R18" s="16">
        <f>IF(OR(A18="",B18=""),"",A18+B18)</f>
        <v/>
      </c>
    </row>
    <row r="19">
      <c r="A19" s="10" t="n"/>
      <c r="B19" s="11" t="n"/>
      <c r="C19" s="12" t="n"/>
      <c r="D19" s="13">
        <f>IF(C19="","",IFERROR(VLOOKUP(C19,'Key inventory'!$A$5:$C$104,2,FALSE),""))</f>
        <v/>
      </c>
      <c r="E19" s="13">
        <f>IF(C19="","",IFERROR(VLOOKUP(C19,'Key inventory'!$A$5:$C$104,3,FALSE),""))</f>
        <v/>
      </c>
      <c r="F19" s="14" t="n"/>
      <c r="G19" s="12" t="n"/>
      <c r="H19" s="14" t="n"/>
      <c r="I19" s="10" t="n"/>
      <c r="J19" s="11" t="n"/>
      <c r="K19" s="14" t="n"/>
      <c r="L19" s="10" t="n"/>
      <c r="M19" s="11" t="n"/>
      <c r="N19" s="14" t="n"/>
      <c r="O19" s="14" t="n"/>
      <c r="P19" s="13">
        <f>IF(OR(A19="",C19=""),"",IF(L19&lt;&gt;"","Returned",IF(I19="","Out",IF(NOW()&gt;I19+J19,"OVERDUE","Out"))))</f>
        <v/>
      </c>
      <c r="Q19" s="15">
        <f>IF(OR(A19="",B19=""),"",ROUND((IF(L19="",NOW(),L19+M19)-(A19+B19))*24,1))</f>
        <v/>
      </c>
      <c r="R19" s="16">
        <f>IF(OR(A19="",B19=""),"",A19+B19)</f>
        <v/>
      </c>
    </row>
    <row r="20">
      <c r="A20" s="10" t="n"/>
      <c r="B20" s="11" t="n"/>
      <c r="C20" s="12" t="n"/>
      <c r="D20" s="13">
        <f>IF(C20="","",IFERROR(VLOOKUP(C20,'Key inventory'!$A$5:$C$104,2,FALSE),""))</f>
        <v/>
      </c>
      <c r="E20" s="13">
        <f>IF(C20="","",IFERROR(VLOOKUP(C20,'Key inventory'!$A$5:$C$104,3,FALSE),""))</f>
        <v/>
      </c>
      <c r="F20" s="14" t="n"/>
      <c r="G20" s="12" t="n"/>
      <c r="H20" s="14" t="n"/>
      <c r="I20" s="10" t="n"/>
      <c r="J20" s="11" t="n"/>
      <c r="K20" s="14" t="n"/>
      <c r="L20" s="10" t="n"/>
      <c r="M20" s="11" t="n"/>
      <c r="N20" s="14" t="n"/>
      <c r="O20" s="14" t="n"/>
      <c r="P20" s="13">
        <f>IF(OR(A20="",C20=""),"",IF(L20&lt;&gt;"","Returned",IF(I20="","Out",IF(NOW()&gt;I20+J20,"OVERDUE","Out"))))</f>
        <v/>
      </c>
      <c r="Q20" s="15">
        <f>IF(OR(A20="",B20=""),"",ROUND((IF(L20="",NOW(),L20+M20)-(A20+B20))*24,1))</f>
        <v/>
      </c>
      <c r="R20" s="16">
        <f>IF(OR(A20="",B20=""),"",A20+B20)</f>
        <v/>
      </c>
    </row>
    <row r="21">
      <c r="A21" s="10" t="n"/>
      <c r="B21" s="11" t="n"/>
      <c r="C21" s="12" t="n"/>
      <c r="D21" s="13">
        <f>IF(C21="","",IFERROR(VLOOKUP(C21,'Key inventory'!$A$5:$C$104,2,FALSE),""))</f>
        <v/>
      </c>
      <c r="E21" s="13">
        <f>IF(C21="","",IFERROR(VLOOKUP(C21,'Key inventory'!$A$5:$C$104,3,FALSE),""))</f>
        <v/>
      </c>
      <c r="F21" s="14" t="n"/>
      <c r="G21" s="12" t="n"/>
      <c r="H21" s="14" t="n"/>
      <c r="I21" s="10" t="n"/>
      <c r="J21" s="11" t="n"/>
      <c r="K21" s="14" t="n"/>
      <c r="L21" s="10" t="n"/>
      <c r="M21" s="11" t="n"/>
      <c r="N21" s="14" t="n"/>
      <c r="O21" s="14" t="n"/>
      <c r="P21" s="13">
        <f>IF(OR(A21="",C21=""),"",IF(L21&lt;&gt;"","Returned",IF(I21="","Out",IF(NOW()&gt;I21+J21,"OVERDUE","Out"))))</f>
        <v/>
      </c>
      <c r="Q21" s="15">
        <f>IF(OR(A21="",B21=""),"",ROUND((IF(L21="",NOW(),L21+M21)-(A21+B21))*24,1))</f>
        <v/>
      </c>
      <c r="R21" s="16">
        <f>IF(OR(A21="",B21=""),"",A21+B21)</f>
        <v/>
      </c>
    </row>
    <row r="22">
      <c r="A22" s="10" t="n"/>
      <c r="B22" s="11" t="n"/>
      <c r="C22" s="12" t="n"/>
      <c r="D22" s="13">
        <f>IF(C22="","",IFERROR(VLOOKUP(C22,'Key inventory'!$A$5:$C$104,2,FALSE),""))</f>
        <v/>
      </c>
      <c r="E22" s="13">
        <f>IF(C22="","",IFERROR(VLOOKUP(C22,'Key inventory'!$A$5:$C$104,3,FALSE),""))</f>
        <v/>
      </c>
      <c r="F22" s="14" t="n"/>
      <c r="G22" s="12" t="n"/>
      <c r="H22" s="14" t="n"/>
      <c r="I22" s="10" t="n"/>
      <c r="J22" s="11" t="n"/>
      <c r="K22" s="14" t="n"/>
      <c r="L22" s="10" t="n"/>
      <c r="M22" s="11" t="n"/>
      <c r="N22" s="14" t="n"/>
      <c r="O22" s="14" t="n"/>
      <c r="P22" s="13">
        <f>IF(OR(A22="",C22=""),"",IF(L22&lt;&gt;"","Returned",IF(I22="","Out",IF(NOW()&gt;I22+J22,"OVERDUE","Out"))))</f>
        <v/>
      </c>
      <c r="Q22" s="15">
        <f>IF(OR(A22="",B22=""),"",ROUND((IF(L22="",NOW(),L22+M22)-(A22+B22))*24,1))</f>
        <v/>
      </c>
      <c r="R22" s="16">
        <f>IF(OR(A22="",B22=""),"",A22+B22)</f>
        <v/>
      </c>
    </row>
    <row r="23">
      <c r="A23" s="10" t="n"/>
      <c r="B23" s="11" t="n"/>
      <c r="C23" s="12" t="n"/>
      <c r="D23" s="13">
        <f>IF(C23="","",IFERROR(VLOOKUP(C23,'Key inventory'!$A$5:$C$104,2,FALSE),""))</f>
        <v/>
      </c>
      <c r="E23" s="13">
        <f>IF(C23="","",IFERROR(VLOOKUP(C23,'Key inventory'!$A$5:$C$104,3,FALSE),""))</f>
        <v/>
      </c>
      <c r="F23" s="14" t="n"/>
      <c r="G23" s="12" t="n"/>
      <c r="H23" s="14" t="n"/>
      <c r="I23" s="10" t="n"/>
      <c r="J23" s="11" t="n"/>
      <c r="K23" s="14" t="n"/>
      <c r="L23" s="10" t="n"/>
      <c r="M23" s="11" t="n"/>
      <c r="N23" s="14" t="n"/>
      <c r="O23" s="14" t="n"/>
      <c r="P23" s="13">
        <f>IF(OR(A23="",C23=""),"",IF(L23&lt;&gt;"","Returned",IF(I23="","Out",IF(NOW()&gt;I23+J23,"OVERDUE","Out"))))</f>
        <v/>
      </c>
      <c r="Q23" s="15">
        <f>IF(OR(A23="",B23=""),"",ROUND((IF(L23="",NOW(),L23+M23)-(A23+B23))*24,1))</f>
        <v/>
      </c>
      <c r="R23" s="16">
        <f>IF(OR(A23="",B23=""),"",A23+B23)</f>
        <v/>
      </c>
    </row>
    <row r="24">
      <c r="A24" s="10" t="n"/>
      <c r="B24" s="11" t="n"/>
      <c r="C24" s="12" t="n"/>
      <c r="D24" s="13">
        <f>IF(C24="","",IFERROR(VLOOKUP(C24,'Key inventory'!$A$5:$C$104,2,FALSE),""))</f>
        <v/>
      </c>
      <c r="E24" s="13">
        <f>IF(C24="","",IFERROR(VLOOKUP(C24,'Key inventory'!$A$5:$C$104,3,FALSE),""))</f>
        <v/>
      </c>
      <c r="F24" s="14" t="n"/>
      <c r="G24" s="12" t="n"/>
      <c r="H24" s="14" t="n"/>
      <c r="I24" s="10" t="n"/>
      <c r="J24" s="11" t="n"/>
      <c r="K24" s="14" t="n"/>
      <c r="L24" s="10" t="n"/>
      <c r="M24" s="11" t="n"/>
      <c r="N24" s="14" t="n"/>
      <c r="O24" s="14" t="n"/>
      <c r="P24" s="13">
        <f>IF(OR(A24="",C24=""),"",IF(L24&lt;&gt;"","Returned",IF(I24="","Out",IF(NOW()&gt;I24+J24,"OVERDUE","Out"))))</f>
        <v/>
      </c>
      <c r="Q24" s="15">
        <f>IF(OR(A24="",B24=""),"",ROUND((IF(L24="",NOW(),L24+M24)-(A24+B24))*24,1))</f>
        <v/>
      </c>
      <c r="R24" s="16">
        <f>IF(OR(A24="",B24=""),"",A24+B24)</f>
        <v/>
      </c>
    </row>
    <row r="25">
      <c r="A25" s="10" t="n"/>
      <c r="B25" s="11" t="n"/>
      <c r="C25" s="12" t="n"/>
      <c r="D25" s="13">
        <f>IF(C25="","",IFERROR(VLOOKUP(C25,'Key inventory'!$A$5:$C$104,2,FALSE),""))</f>
        <v/>
      </c>
      <c r="E25" s="13">
        <f>IF(C25="","",IFERROR(VLOOKUP(C25,'Key inventory'!$A$5:$C$104,3,FALSE),""))</f>
        <v/>
      </c>
      <c r="F25" s="14" t="n"/>
      <c r="G25" s="12" t="n"/>
      <c r="H25" s="14" t="n"/>
      <c r="I25" s="10" t="n"/>
      <c r="J25" s="11" t="n"/>
      <c r="K25" s="14" t="n"/>
      <c r="L25" s="10" t="n"/>
      <c r="M25" s="11" t="n"/>
      <c r="N25" s="14" t="n"/>
      <c r="O25" s="14" t="n"/>
      <c r="P25" s="13">
        <f>IF(OR(A25="",C25=""),"",IF(L25&lt;&gt;"","Returned",IF(I25="","Out",IF(NOW()&gt;I25+J25,"OVERDUE","Out"))))</f>
        <v/>
      </c>
      <c r="Q25" s="15">
        <f>IF(OR(A25="",B25=""),"",ROUND((IF(L25="",NOW(),L25+M25)-(A25+B25))*24,1))</f>
        <v/>
      </c>
      <c r="R25" s="16">
        <f>IF(OR(A25="",B25=""),"",A25+B25)</f>
        <v/>
      </c>
    </row>
    <row r="26">
      <c r="A26" s="10" t="n"/>
      <c r="B26" s="11" t="n"/>
      <c r="C26" s="12" t="n"/>
      <c r="D26" s="13">
        <f>IF(C26="","",IFERROR(VLOOKUP(C26,'Key inventory'!$A$5:$C$104,2,FALSE),""))</f>
        <v/>
      </c>
      <c r="E26" s="13">
        <f>IF(C26="","",IFERROR(VLOOKUP(C26,'Key inventory'!$A$5:$C$104,3,FALSE),""))</f>
        <v/>
      </c>
      <c r="F26" s="14" t="n"/>
      <c r="G26" s="12" t="n"/>
      <c r="H26" s="14" t="n"/>
      <c r="I26" s="10" t="n"/>
      <c r="J26" s="11" t="n"/>
      <c r="K26" s="14" t="n"/>
      <c r="L26" s="10" t="n"/>
      <c r="M26" s="11" t="n"/>
      <c r="N26" s="14" t="n"/>
      <c r="O26" s="14" t="n"/>
      <c r="P26" s="13">
        <f>IF(OR(A26="",C26=""),"",IF(L26&lt;&gt;"","Returned",IF(I26="","Out",IF(NOW()&gt;I26+J26,"OVERDUE","Out"))))</f>
        <v/>
      </c>
      <c r="Q26" s="15">
        <f>IF(OR(A26="",B26=""),"",ROUND((IF(L26="",NOW(),L26+M26)-(A26+B26))*24,1))</f>
        <v/>
      </c>
      <c r="R26" s="16">
        <f>IF(OR(A26="",B26=""),"",A26+B26)</f>
        <v/>
      </c>
    </row>
    <row r="27">
      <c r="A27" s="10" t="n"/>
      <c r="B27" s="11" t="n"/>
      <c r="C27" s="12" t="n"/>
      <c r="D27" s="13">
        <f>IF(C27="","",IFERROR(VLOOKUP(C27,'Key inventory'!$A$5:$C$104,2,FALSE),""))</f>
        <v/>
      </c>
      <c r="E27" s="13">
        <f>IF(C27="","",IFERROR(VLOOKUP(C27,'Key inventory'!$A$5:$C$104,3,FALSE),""))</f>
        <v/>
      </c>
      <c r="F27" s="14" t="n"/>
      <c r="G27" s="12" t="n"/>
      <c r="H27" s="14" t="n"/>
      <c r="I27" s="10" t="n"/>
      <c r="J27" s="11" t="n"/>
      <c r="K27" s="14" t="n"/>
      <c r="L27" s="10" t="n"/>
      <c r="M27" s="11" t="n"/>
      <c r="N27" s="14" t="n"/>
      <c r="O27" s="14" t="n"/>
      <c r="P27" s="13">
        <f>IF(OR(A27="",C27=""),"",IF(L27&lt;&gt;"","Returned",IF(I27="","Out",IF(NOW()&gt;I27+J27,"OVERDUE","Out"))))</f>
        <v/>
      </c>
      <c r="Q27" s="15">
        <f>IF(OR(A27="",B27=""),"",ROUND((IF(L27="",NOW(),L27+M27)-(A27+B27))*24,1))</f>
        <v/>
      </c>
      <c r="R27" s="16">
        <f>IF(OR(A27="",B27=""),"",A27+B27)</f>
        <v/>
      </c>
    </row>
    <row r="28">
      <c r="A28" s="10" t="n"/>
      <c r="B28" s="11" t="n"/>
      <c r="C28" s="12" t="n"/>
      <c r="D28" s="13">
        <f>IF(C28="","",IFERROR(VLOOKUP(C28,'Key inventory'!$A$5:$C$104,2,FALSE),""))</f>
        <v/>
      </c>
      <c r="E28" s="13">
        <f>IF(C28="","",IFERROR(VLOOKUP(C28,'Key inventory'!$A$5:$C$104,3,FALSE),""))</f>
        <v/>
      </c>
      <c r="F28" s="14" t="n"/>
      <c r="G28" s="12" t="n"/>
      <c r="H28" s="14" t="n"/>
      <c r="I28" s="10" t="n"/>
      <c r="J28" s="11" t="n"/>
      <c r="K28" s="14" t="n"/>
      <c r="L28" s="10" t="n"/>
      <c r="M28" s="11" t="n"/>
      <c r="N28" s="14" t="n"/>
      <c r="O28" s="14" t="n"/>
      <c r="P28" s="13">
        <f>IF(OR(A28="",C28=""),"",IF(L28&lt;&gt;"","Returned",IF(I28="","Out",IF(NOW()&gt;I28+J28,"OVERDUE","Out"))))</f>
        <v/>
      </c>
      <c r="Q28" s="15">
        <f>IF(OR(A28="",B28=""),"",ROUND((IF(L28="",NOW(),L28+M28)-(A28+B28))*24,1))</f>
        <v/>
      </c>
      <c r="R28" s="16">
        <f>IF(OR(A28="",B28=""),"",A28+B28)</f>
        <v/>
      </c>
    </row>
    <row r="29">
      <c r="A29" s="10" t="n"/>
      <c r="B29" s="11" t="n"/>
      <c r="C29" s="12" t="n"/>
      <c r="D29" s="13">
        <f>IF(C29="","",IFERROR(VLOOKUP(C29,'Key inventory'!$A$5:$C$104,2,FALSE),""))</f>
        <v/>
      </c>
      <c r="E29" s="13">
        <f>IF(C29="","",IFERROR(VLOOKUP(C29,'Key inventory'!$A$5:$C$104,3,FALSE),""))</f>
        <v/>
      </c>
      <c r="F29" s="14" t="n"/>
      <c r="G29" s="12" t="n"/>
      <c r="H29" s="14" t="n"/>
      <c r="I29" s="10" t="n"/>
      <c r="J29" s="11" t="n"/>
      <c r="K29" s="14" t="n"/>
      <c r="L29" s="10" t="n"/>
      <c r="M29" s="11" t="n"/>
      <c r="N29" s="14" t="n"/>
      <c r="O29" s="14" t="n"/>
      <c r="P29" s="13">
        <f>IF(OR(A29="",C29=""),"",IF(L29&lt;&gt;"","Returned",IF(I29="","Out",IF(NOW()&gt;I29+J29,"OVERDUE","Out"))))</f>
        <v/>
      </c>
      <c r="Q29" s="15">
        <f>IF(OR(A29="",B29=""),"",ROUND((IF(L29="",NOW(),L29+M29)-(A29+B29))*24,1))</f>
        <v/>
      </c>
      <c r="R29" s="16">
        <f>IF(OR(A29="",B29=""),"",A29+B29)</f>
        <v/>
      </c>
    </row>
    <row r="30">
      <c r="A30" s="10" t="n"/>
      <c r="B30" s="11" t="n"/>
      <c r="C30" s="12" t="n"/>
      <c r="D30" s="13">
        <f>IF(C30="","",IFERROR(VLOOKUP(C30,'Key inventory'!$A$5:$C$104,2,FALSE),""))</f>
        <v/>
      </c>
      <c r="E30" s="13">
        <f>IF(C30="","",IFERROR(VLOOKUP(C30,'Key inventory'!$A$5:$C$104,3,FALSE),""))</f>
        <v/>
      </c>
      <c r="F30" s="14" t="n"/>
      <c r="G30" s="12" t="n"/>
      <c r="H30" s="14" t="n"/>
      <c r="I30" s="10" t="n"/>
      <c r="J30" s="11" t="n"/>
      <c r="K30" s="14" t="n"/>
      <c r="L30" s="10" t="n"/>
      <c r="M30" s="11" t="n"/>
      <c r="N30" s="14" t="n"/>
      <c r="O30" s="14" t="n"/>
      <c r="P30" s="13">
        <f>IF(OR(A30="",C30=""),"",IF(L30&lt;&gt;"","Returned",IF(I30="","Out",IF(NOW()&gt;I30+J30,"OVERDUE","Out"))))</f>
        <v/>
      </c>
      <c r="Q30" s="15">
        <f>IF(OR(A30="",B30=""),"",ROUND((IF(L30="",NOW(),L30+M30)-(A30+B30))*24,1))</f>
        <v/>
      </c>
      <c r="R30" s="16">
        <f>IF(OR(A30="",B30=""),"",A30+B30)</f>
        <v/>
      </c>
    </row>
    <row r="31">
      <c r="A31" s="10" t="n"/>
      <c r="B31" s="11" t="n"/>
      <c r="C31" s="12" t="n"/>
      <c r="D31" s="13">
        <f>IF(C31="","",IFERROR(VLOOKUP(C31,'Key inventory'!$A$5:$C$104,2,FALSE),""))</f>
        <v/>
      </c>
      <c r="E31" s="13">
        <f>IF(C31="","",IFERROR(VLOOKUP(C31,'Key inventory'!$A$5:$C$104,3,FALSE),""))</f>
        <v/>
      </c>
      <c r="F31" s="14" t="n"/>
      <c r="G31" s="12" t="n"/>
      <c r="H31" s="14" t="n"/>
      <c r="I31" s="10" t="n"/>
      <c r="J31" s="11" t="n"/>
      <c r="K31" s="14" t="n"/>
      <c r="L31" s="10" t="n"/>
      <c r="M31" s="11" t="n"/>
      <c r="N31" s="14" t="n"/>
      <c r="O31" s="14" t="n"/>
      <c r="P31" s="13">
        <f>IF(OR(A31="",C31=""),"",IF(L31&lt;&gt;"","Returned",IF(I31="","Out",IF(NOW()&gt;I31+J31,"OVERDUE","Out"))))</f>
        <v/>
      </c>
      <c r="Q31" s="15">
        <f>IF(OR(A31="",B31=""),"",ROUND((IF(L31="",NOW(),L31+M31)-(A31+B31))*24,1))</f>
        <v/>
      </c>
      <c r="R31" s="16">
        <f>IF(OR(A31="",B31=""),"",A31+B31)</f>
        <v/>
      </c>
    </row>
    <row r="32">
      <c r="A32" s="10" t="n"/>
      <c r="B32" s="11" t="n"/>
      <c r="C32" s="12" t="n"/>
      <c r="D32" s="13">
        <f>IF(C32="","",IFERROR(VLOOKUP(C32,'Key inventory'!$A$5:$C$104,2,FALSE),""))</f>
        <v/>
      </c>
      <c r="E32" s="13">
        <f>IF(C32="","",IFERROR(VLOOKUP(C32,'Key inventory'!$A$5:$C$104,3,FALSE),""))</f>
        <v/>
      </c>
      <c r="F32" s="14" t="n"/>
      <c r="G32" s="12" t="n"/>
      <c r="H32" s="14" t="n"/>
      <c r="I32" s="10" t="n"/>
      <c r="J32" s="11" t="n"/>
      <c r="K32" s="14" t="n"/>
      <c r="L32" s="10" t="n"/>
      <c r="M32" s="11" t="n"/>
      <c r="N32" s="14" t="n"/>
      <c r="O32" s="14" t="n"/>
      <c r="P32" s="13">
        <f>IF(OR(A32="",C32=""),"",IF(L32&lt;&gt;"","Returned",IF(I32="","Out",IF(NOW()&gt;I32+J32,"OVERDUE","Out"))))</f>
        <v/>
      </c>
      <c r="Q32" s="15">
        <f>IF(OR(A32="",B32=""),"",ROUND((IF(L32="",NOW(),L32+M32)-(A32+B32))*24,1))</f>
        <v/>
      </c>
      <c r="R32" s="16">
        <f>IF(OR(A32="",B32=""),"",A32+B32)</f>
        <v/>
      </c>
    </row>
    <row r="33">
      <c r="A33" s="10" t="n"/>
      <c r="B33" s="11" t="n"/>
      <c r="C33" s="12" t="n"/>
      <c r="D33" s="13">
        <f>IF(C33="","",IFERROR(VLOOKUP(C33,'Key inventory'!$A$5:$C$104,2,FALSE),""))</f>
        <v/>
      </c>
      <c r="E33" s="13">
        <f>IF(C33="","",IFERROR(VLOOKUP(C33,'Key inventory'!$A$5:$C$104,3,FALSE),""))</f>
        <v/>
      </c>
      <c r="F33" s="14" t="n"/>
      <c r="G33" s="12" t="n"/>
      <c r="H33" s="14" t="n"/>
      <c r="I33" s="10" t="n"/>
      <c r="J33" s="11" t="n"/>
      <c r="K33" s="14" t="n"/>
      <c r="L33" s="10" t="n"/>
      <c r="M33" s="11" t="n"/>
      <c r="N33" s="14" t="n"/>
      <c r="O33" s="14" t="n"/>
      <c r="P33" s="13">
        <f>IF(OR(A33="",C33=""),"",IF(L33&lt;&gt;"","Returned",IF(I33="","Out",IF(NOW()&gt;I33+J33,"OVERDUE","Out"))))</f>
        <v/>
      </c>
      <c r="Q33" s="15">
        <f>IF(OR(A33="",B33=""),"",ROUND((IF(L33="",NOW(),L33+M33)-(A33+B33))*24,1))</f>
        <v/>
      </c>
      <c r="R33" s="16">
        <f>IF(OR(A33="",B33=""),"",A33+B33)</f>
        <v/>
      </c>
    </row>
    <row r="34">
      <c r="A34" s="10" t="n"/>
      <c r="B34" s="11" t="n"/>
      <c r="C34" s="12" t="n"/>
      <c r="D34" s="13">
        <f>IF(C34="","",IFERROR(VLOOKUP(C34,'Key inventory'!$A$5:$C$104,2,FALSE),""))</f>
        <v/>
      </c>
      <c r="E34" s="13">
        <f>IF(C34="","",IFERROR(VLOOKUP(C34,'Key inventory'!$A$5:$C$104,3,FALSE),""))</f>
        <v/>
      </c>
      <c r="F34" s="14" t="n"/>
      <c r="G34" s="12" t="n"/>
      <c r="H34" s="14" t="n"/>
      <c r="I34" s="10" t="n"/>
      <c r="J34" s="11" t="n"/>
      <c r="K34" s="14" t="n"/>
      <c r="L34" s="10" t="n"/>
      <c r="M34" s="11" t="n"/>
      <c r="N34" s="14" t="n"/>
      <c r="O34" s="14" t="n"/>
      <c r="P34" s="13">
        <f>IF(OR(A34="",C34=""),"",IF(L34&lt;&gt;"","Returned",IF(I34="","Out",IF(NOW()&gt;I34+J34,"OVERDUE","Out"))))</f>
        <v/>
      </c>
      <c r="Q34" s="15">
        <f>IF(OR(A34="",B34=""),"",ROUND((IF(L34="",NOW(),L34+M34)-(A34+B34))*24,1))</f>
        <v/>
      </c>
      <c r="R34" s="16">
        <f>IF(OR(A34="",B34=""),"",A34+B34)</f>
        <v/>
      </c>
    </row>
    <row r="35">
      <c r="A35" s="10" t="n"/>
      <c r="B35" s="11" t="n"/>
      <c r="C35" s="12" t="n"/>
      <c r="D35" s="13">
        <f>IF(C35="","",IFERROR(VLOOKUP(C35,'Key inventory'!$A$5:$C$104,2,FALSE),""))</f>
        <v/>
      </c>
      <c r="E35" s="13">
        <f>IF(C35="","",IFERROR(VLOOKUP(C35,'Key inventory'!$A$5:$C$104,3,FALSE),""))</f>
        <v/>
      </c>
      <c r="F35" s="14" t="n"/>
      <c r="G35" s="12" t="n"/>
      <c r="H35" s="14" t="n"/>
      <c r="I35" s="10" t="n"/>
      <c r="J35" s="11" t="n"/>
      <c r="K35" s="14" t="n"/>
      <c r="L35" s="10" t="n"/>
      <c r="M35" s="11" t="n"/>
      <c r="N35" s="14" t="n"/>
      <c r="O35" s="14" t="n"/>
      <c r="P35" s="13">
        <f>IF(OR(A35="",C35=""),"",IF(L35&lt;&gt;"","Returned",IF(I35="","Out",IF(NOW()&gt;I35+J35,"OVERDUE","Out"))))</f>
        <v/>
      </c>
      <c r="Q35" s="15">
        <f>IF(OR(A35="",B35=""),"",ROUND((IF(L35="",NOW(),L35+M35)-(A35+B35))*24,1))</f>
        <v/>
      </c>
      <c r="R35" s="16">
        <f>IF(OR(A35="",B35=""),"",A35+B35)</f>
        <v/>
      </c>
    </row>
    <row r="36">
      <c r="A36" s="10" t="n"/>
      <c r="B36" s="11" t="n"/>
      <c r="C36" s="12" t="n"/>
      <c r="D36" s="13">
        <f>IF(C36="","",IFERROR(VLOOKUP(C36,'Key inventory'!$A$5:$C$104,2,FALSE),""))</f>
        <v/>
      </c>
      <c r="E36" s="13">
        <f>IF(C36="","",IFERROR(VLOOKUP(C36,'Key inventory'!$A$5:$C$104,3,FALSE),""))</f>
        <v/>
      </c>
      <c r="F36" s="14" t="n"/>
      <c r="G36" s="12" t="n"/>
      <c r="H36" s="14" t="n"/>
      <c r="I36" s="10" t="n"/>
      <c r="J36" s="11" t="n"/>
      <c r="K36" s="14" t="n"/>
      <c r="L36" s="10" t="n"/>
      <c r="M36" s="11" t="n"/>
      <c r="N36" s="14" t="n"/>
      <c r="O36" s="14" t="n"/>
      <c r="P36" s="13">
        <f>IF(OR(A36="",C36=""),"",IF(L36&lt;&gt;"","Returned",IF(I36="","Out",IF(NOW()&gt;I36+J36,"OVERDUE","Out"))))</f>
        <v/>
      </c>
      <c r="Q36" s="15">
        <f>IF(OR(A36="",B36=""),"",ROUND((IF(L36="",NOW(),L36+M36)-(A36+B36))*24,1))</f>
        <v/>
      </c>
      <c r="R36" s="16">
        <f>IF(OR(A36="",B36=""),"",A36+B36)</f>
        <v/>
      </c>
    </row>
    <row r="37">
      <c r="A37" s="10" t="n"/>
      <c r="B37" s="11" t="n"/>
      <c r="C37" s="12" t="n"/>
      <c r="D37" s="13">
        <f>IF(C37="","",IFERROR(VLOOKUP(C37,'Key inventory'!$A$5:$C$104,2,FALSE),""))</f>
        <v/>
      </c>
      <c r="E37" s="13">
        <f>IF(C37="","",IFERROR(VLOOKUP(C37,'Key inventory'!$A$5:$C$104,3,FALSE),""))</f>
        <v/>
      </c>
      <c r="F37" s="14" t="n"/>
      <c r="G37" s="12" t="n"/>
      <c r="H37" s="14" t="n"/>
      <c r="I37" s="10" t="n"/>
      <c r="J37" s="11" t="n"/>
      <c r="K37" s="14" t="n"/>
      <c r="L37" s="10" t="n"/>
      <c r="M37" s="11" t="n"/>
      <c r="N37" s="14" t="n"/>
      <c r="O37" s="14" t="n"/>
      <c r="P37" s="13">
        <f>IF(OR(A37="",C37=""),"",IF(L37&lt;&gt;"","Returned",IF(I37="","Out",IF(NOW()&gt;I37+J37,"OVERDUE","Out"))))</f>
        <v/>
      </c>
      <c r="Q37" s="15">
        <f>IF(OR(A37="",B37=""),"",ROUND((IF(L37="",NOW(),L37+M37)-(A37+B37))*24,1))</f>
        <v/>
      </c>
      <c r="R37" s="16">
        <f>IF(OR(A37="",B37=""),"",A37+B37)</f>
        <v/>
      </c>
    </row>
    <row r="38">
      <c r="A38" s="10" t="n"/>
      <c r="B38" s="11" t="n"/>
      <c r="C38" s="12" t="n"/>
      <c r="D38" s="13">
        <f>IF(C38="","",IFERROR(VLOOKUP(C38,'Key inventory'!$A$5:$C$104,2,FALSE),""))</f>
        <v/>
      </c>
      <c r="E38" s="13">
        <f>IF(C38="","",IFERROR(VLOOKUP(C38,'Key inventory'!$A$5:$C$104,3,FALSE),""))</f>
        <v/>
      </c>
      <c r="F38" s="14" t="n"/>
      <c r="G38" s="12" t="n"/>
      <c r="H38" s="14" t="n"/>
      <c r="I38" s="10" t="n"/>
      <c r="J38" s="11" t="n"/>
      <c r="K38" s="14" t="n"/>
      <c r="L38" s="10" t="n"/>
      <c r="M38" s="11" t="n"/>
      <c r="N38" s="14" t="n"/>
      <c r="O38" s="14" t="n"/>
      <c r="P38" s="13">
        <f>IF(OR(A38="",C38=""),"",IF(L38&lt;&gt;"","Returned",IF(I38="","Out",IF(NOW()&gt;I38+J38,"OVERDUE","Out"))))</f>
        <v/>
      </c>
      <c r="Q38" s="15">
        <f>IF(OR(A38="",B38=""),"",ROUND((IF(L38="",NOW(),L38+M38)-(A38+B38))*24,1))</f>
        <v/>
      </c>
      <c r="R38" s="16">
        <f>IF(OR(A38="",B38=""),"",A38+B38)</f>
        <v/>
      </c>
    </row>
    <row r="39">
      <c r="A39" s="10" t="n"/>
      <c r="B39" s="11" t="n"/>
      <c r="C39" s="12" t="n"/>
      <c r="D39" s="13">
        <f>IF(C39="","",IFERROR(VLOOKUP(C39,'Key inventory'!$A$5:$C$104,2,FALSE),""))</f>
        <v/>
      </c>
      <c r="E39" s="13">
        <f>IF(C39="","",IFERROR(VLOOKUP(C39,'Key inventory'!$A$5:$C$104,3,FALSE),""))</f>
        <v/>
      </c>
      <c r="F39" s="14" t="n"/>
      <c r="G39" s="12" t="n"/>
      <c r="H39" s="14" t="n"/>
      <c r="I39" s="10" t="n"/>
      <c r="J39" s="11" t="n"/>
      <c r="K39" s="14" t="n"/>
      <c r="L39" s="10" t="n"/>
      <c r="M39" s="11" t="n"/>
      <c r="N39" s="14" t="n"/>
      <c r="O39" s="14" t="n"/>
      <c r="P39" s="13">
        <f>IF(OR(A39="",C39=""),"",IF(L39&lt;&gt;"","Returned",IF(I39="","Out",IF(NOW()&gt;I39+J39,"OVERDUE","Out"))))</f>
        <v/>
      </c>
      <c r="Q39" s="15">
        <f>IF(OR(A39="",B39=""),"",ROUND((IF(L39="",NOW(),L39+M39)-(A39+B39))*24,1))</f>
        <v/>
      </c>
      <c r="R39" s="16">
        <f>IF(OR(A39="",B39=""),"",A39+B39)</f>
        <v/>
      </c>
    </row>
    <row r="40">
      <c r="A40" s="10" t="n"/>
      <c r="B40" s="11" t="n"/>
      <c r="C40" s="12" t="n"/>
      <c r="D40" s="13">
        <f>IF(C40="","",IFERROR(VLOOKUP(C40,'Key inventory'!$A$5:$C$104,2,FALSE),""))</f>
        <v/>
      </c>
      <c r="E40" s="13">
        <f>IF(C40="","",IFERROR(VLOOKUP(C40,'Key inventory'!$A$5:$C$104,3,FALSE),""))</f>
        <v/>
      </c>
      <c r="F40" s="14" t="n"/>
      <c r="G40" s="12" t="n"/>
      <c r="H40" s="14" t="n"/>
      <c r="I40" s="10" t="n"/>
      <c r="J40" s="11" t="n"/>
      <c r="K40" s="14" t="n"/>
      <c r="L40" s="10" t="n"/>
      <c r="M40" s="11" t="n"/>
      <c r="N40" s="14" t="n"/>
      <c r="O40" s="14" t="n"/>
      <c r="P40" s="13">
        <f>IF(OR(A40="",C40=""),"",IF(L40&lt;&gt;"","Returned",IF(I40="","Out",IF(NOW()&gt;I40+J40,"OVERDUE","Out"))))</f>
        <v/>
      </c>
      <c r="Q40" s="15">
        <f>IF(OR(A40="",B40=""),"",ROUND((IF(L40="",NOW(),L40+M40)-(A40+B40))*24,1))</f>
        <v/>
      </c>
      <c r="R40" s="16">
        <f>IF(OR(A40="",B40=""),"",A40+B40)</f>
        <v/>
      </c>
    </row>
    <row r="41">
      <c r="A41" s="10" t="n"/>
      <c r="B41" s="11" t="n"/>
      <c r="C41" s="12" t="n"/>
      <c r="D41" s="13">
        <f>IF(C41="","",IFERROR(VLOOKUP(C41,'Key inventory'!$A$5:$C$104,2,FALSE),""))</f>
        <v/>
      </c>
      <c r="E41" s="13">
        <f>IF(C41="","",IFERROR(VLOOKUP(C41,'Key inventory'!$A$5:$C$104,3,FALSE),""))</f>
        <v/>
      </c>
      <c r="F41" s="14" t="n"/>
      <c r="G41" s="12" t="n"/>
      <c r="H41" s="14" t="n"/>
      <c r="I41" s="10" t="n"/>
      <c r="J41" s="11" t="n"/>
      <c r="K41" s="14" t="n"/>
      <c r="L41" s="10" t="n"/>
      <c r="M41" s="11" t="n"/>
      <c r="N41" s="14" t="n"/>
      <c r="O41" s="14" t="n"/>
      <c r="P41" s="13">
        <f>IF(OR(A41="",C41=""),"",IF(L41&lt;&gt;"","Returned",IF(I41="","Out",IF(NOW()&gt;I41+J41,"OVERDUE","Out"))))</f>
        <v/>
      </c>
      <c r="Q41" s="15">
        <f>IF(OR(A41="",B41=""),"",ROUND((IF(L41="",NOW(),L41+M41)-(A41+B41))*24,1))</f>
        <v/>
      </c>
      <c r="R41" s="16">
        <f>IF(OR(A41="",B41=""),"",A41+B41)</f>
        <v/>
      </c>
    </row>
    <row r="42">
      <c r="A42" s="10" t="n"/>
      <c r="B42" s="11" t="n"/>
      <c r="C42" s="12" t="n"/>
      <c r="D42" s="13">
        <f>IF(C42="","",IFERROR(VLOOKUP(C42,'Key inventory'!$A$5:$C$104,2,FALSE),""))</f>
        <v/>
      </c>
      <c r="E42" s="13">
        <f>IF(C42="","",IFERROR(VLOOKUP(C42,'Key inventory'!$A$5:$C$104,3,FALSE),""))</f>
        <v/>
      </c>
      <c r="F42" s="14" t="n"/>
      <c r="G42" s="12" t="n"/>
      <c r="H42" s="14" t="n"/>
      <c r="I42" s="10" t="n"/>
      <c r="J42" s="11" t="n"/>
      <c r="K42" s="14" t="n"/>
      <c r="L42" s="10" t="n"/>
      <c r="M42" s="11" t="n"/>
      <c r="N42" s="14" t="n"/>
      <c r="O42" s="14" t="n"/>
      <c r="P42" s="13">
        <f>IF(OR(A42="",C42=""),"",IF(L42&lt;&gt;"","Returned",IF(I42="","Out",IF(NOW()&gt;I42+J42,"OVERDUE","Out"))))</f>
        <v/>
      </c>
      <c r="Q42" s="15">
        <f>IF(OR(A42="",B42=""),"",ROUND((IF(L42="",NOW(),L42+M42)-(A42+B42))*24,1))</f>
        <v/>
      </c>
      <c r="R42" s="16">
        <f>IF(OR(A42="",B42=""),"",A42+B42)</f>
        <v/>
      </c>
    </row>
    <row r="43">
      <c r="A43" s="10" t="n"/>
      <c r="B43" s="11" t="n"/>
      <c r="C43" s="12" t="n"/>
      <c r="D43" s="13">
        <f>IF(C43="","",IFERROR(VLOOKUP(C43,'Key inventory'!$A$5:$C$104,2,FALSE),""))</f>
        <v/>
      </c>
      <c r="E43" s="13">
        <f>IF(C43="","",IFERROR(VLOOKUP(C43,'Key inventory'!$A$5:$C$104,3,FALSE),""))</f>
        <v/>
      </c>
      <c r="F43" s="14" t="n"/>
      <c r="G43" s="12" t="n"/>
      <c r="H43" s="14" t="n"/>
      <c r="I43" s="10" t="n"/>
      <c r="J43" s="11" t="n"/>
      <c r="K43" s="14" t="n"/>
      <c r="L43" s="10" t="n"/>
      <c r="M43" s="11" t="n"/>
      <c r="N43" s="14" t="n"/>
      <c r="O43" s="14" t="n"/>
      <c r="P43" s="13">
        <f>IF(OR(A43="",C43=""),"",IF(L43&lt;&gt;"","Returned",IF(I43="","Out",IF(NOW()&gt;I43+J43,"OVERDUE","Out"))))</f>
        <v/>
      </c>
      <c r="Q43" s="15">
        <f>IF(OR(A43="",B43=""),"",ROUND((IF(L43="",NOW(),L43+M43)-(A43+B43))*24,1))</f>
        <v/>
      </c>
      <c r="R43" s="16">
        <f>IF(OR(A43="",B43=""),"",A43+B43)</f>
        <v/>
      </c>
    </row>
    <row r="44">
      <c r="A44" s="10" t="n"/>
      <c r="B44" s="11" t="n"/>
      <c r="C44" s="12" t="n"/>
      <c r="D44" s="13">
        <f>IF(C44="","",IFERROR(VLOOKUP(C44,'Key inventory'!$A$5:$C$104,2,FALSE),""))</f>
        <v/>
      </c>
      <c r="E44" s="13">
        <f>IF(C44="","",IFERROR(VLOOKUP(C44,'Key inventory'!$A$5:$C$104,3,FALSE),""))</f>
        <v/>
      </c>
      <c r="F44" s="14" t="n"/>
      <c r="G44" s="12" t="n"/>
      <c r="H44" s="14" t="n"/>
      <c r="I44" s="10" t="n"/>
      <c r="J44" s="11" t="n"/>
      <c r="K44" s="14" t="n"/>
      <c r="L44" s="10" t="n"/>
      <c r="M44" s="11" t="n"/>
      <c r="N44" s="14" t="n"/>
      <c r="O44" s="14" t="n"/>
      <c r="P44" s="13">
        <f>IF(OR(A44="",C44=""),"",IF(L44&lt;&gt;"","Returned",IF(I44="","Out",IF(NOW()&gt;I44+J44,"OVERDUE","Out"))))</f>
        <v/>
      </c>
      <c r="Q44" s="15">
        <f>IF(OR(A44="",B44=""),"",ROUND((IF(L44="",NOW(),L44+M44)-(A44+B44))*24,1))</f>
        <v/>
      </c>
      <c r="R44" s="16">
        <f>IF(OR(A44="",B44=""),"",A44+B44)</f>
        <v/>
      </c>
    </row>
    <row r="45">
      <c r="A45" s="10" t="n"/>
      <c r="B45" s="11" t="n"/>
      <c r="C45" s="12" t="n"/>
      <c r="D45" s="13">
        <f>IF(C45="","",IFERROR(VLOOKUP(C45,'Key inventory'!$A$5:$C$104,2,FALSE),""))</f>
        <v/>
      </c>
      <c r="E45" s="13">
        <f>IF(C45="","",IFERROR(VLOOKUP(C45,'Key inventory'!$A$5:$C$104,3,FALSE),""))</f>
        <v/>
      </c>
      <c r="F45" s="14" t="n"/>
      <c r="G45" s="12" t="n"/>
      <c r="H45" s="14" t="n"/>
      <c r="I45" s="10" t="n"/>
      <c r="J45" s="11" t="n"/>
      <c r="K45" s="14" t="n"/>
      <c r="L45" s="10" t="n"/>
      <c r="M45" s="11" t="n"/>
      <c r="N45" s="14" t="n"/>
      <c r="O45" s="14" t="n"/>
      <c r="P45" s="13">
        <f>IF(OR(A45="",C45=""),"",IF(L45&lt;&gt;"","Returned",IF(I45="","Out",IF(NOW()&gt;I45+J45,"OVERDUE","Out"))))</f>
        <v/>
      </c>
      <c r="Q45" s="15">
        <f>IF(OR(A45="",B45=""),"",ROUND((IF(L45="",NOW(),L45+M45)-(A45+B45))*24,1))</f>
        <v/>
      </c>
      <c r="R45" s="16">
        <f>IF(OR(A45="",B45=""),"",A45+B45)</f>
        <v/>
      </c>
    </row>
    <row r="46">
      <c r="A46" s="10" t="n"/>
      <c r="B46" s="11" t="n"/>
      <c r="C46" s="12" t="n"/>
      <c r="D46" s="13">
        <f>IF(C46="","",IFERROR(VLOOKUP(C46,'Key inventory'!$A$5:$C$104,2,FALSE),""))</f>
        <v/>
      </c>
      <c r="E46" s="13">
        <f>IF(C46="","",IFERROR(VLOOKUP(C46,'Key inventory'!$A$5:$C$104,3,FALSE),""))</f>
        <v/>
      </c>
      <c r="F46" s="14" t="n"/>
      <c r="G46" s="12" t="n"/>
      <c r="H46" s="14" t="n"/>
      <c r="I46" s="10" t="n"/>
      <c r="J46" s="11" t="n"/>
      <c r="K46" s="14" t="n"/>
      <c r="L46" s="10" t="n"/>
      <c r="M46" s="11" t="n"/>
      <c r="N46" s="14" t="n"/>
      <c r="O46" s="14" t="n"/>
      <c r="P46" s="13">
        <f>IF(OR(A46="",C46=""),"",IF(L46&lt;&gt;"","Returned",IF(I46="","Out",IF(NOW()&gt;I46+J46,"OVERDUE","Out"))))</f>
        <v/>
      </c>
      <c r="Q46" s="15">
        <f>IF(OR(A46="",B46=""),"",ROUND((IF(L46="",NOW(),L46+M46)-(A46+B46))*24,1))</f>
        <v/>
      </c>
      <c r="R46" s="16">
        <f>IF(OR(A46="",B46=""),"",A46+B46)</f>
        <v/>
      </c>
    </row>
    <row r="47">
      <c r="A47" s="10" t="n"/>
      <c r="B47" s="11" t="n"/>
      <c r="C47" s="12" t="n"/>
      <c r="D47" s="13">
        <f>IF(C47="","",IFERROR(VLOOKUP(C47,'Key inventory'!$A$5:$C$104,2,FALSE),""))</f>
        <v/>
      </c>
      <c r="E47" s="13">
        <f>IF(C47="","",IFERROR(VLOOKUP(C47,'Key inventory'!$A$5:$C$104,3,FALSE),""))</f>
        <v/>
      </c>
      <c r="F47" s="14" t="n"/>
      <c r="G47" s="12" t="n"/>
      <c r="H47" s="14" t="n"/>
      <c r="I47" s="10" t="n"/>
      <c r="J47" s="11" t="n"/>
      <c r="K47" s="14" t="n"/>
      <c r="L47" s="10" t="n"/>
      <c r="M47" s="11" t="n"/>
      <c r="N47" s="14" t="n"/>
      <c r="O47" s="14" t="n"/>
      <c r="P47" s="13">
        <f>IF(OR(A47="",C47=""),"",IF(L47&lt;&gt;"","Returned",IF(I47="","Out",IF(NOW()&gt;I47+J47,"OVERDUE","Out"))))</f>
        <v/>
      </c>
      <c r="Q47" s="15">
        <f>IF(OR(A47="",B47=""),"",ROUND((IF(L47="",NOW(),L47+M47)-(A47+B47))*24,1))</f>
        <v/>
      </c>
      <c r="R47" s="16">
        <f>IF(OR(A47="",B47=""),"",A47+B47)</f>
        <v/>
      </c>
    </row>
    <row r="48">
      <c r="A48" s="10" t="n"/>
      <c r="B48" s="11" t="n"/>
      <c r="C48" s="12" t="n"/>
      <c r="D48" s="13">
        <f>IF(C48="","",IFERROR(VLOOKUP(C48,'Key inventory'!$A$5:$C$104,2,FALSE),""))</f>
        <v/>
      </c>
      <c r="E48" s="13">
        <f>IF(C48="","",IFERROR(VLOOKUP(C48,'Key inventory'!$A$5:$C$104,3,FALSE),""))</f>
        <v/>
      </c>
      <c r="F48" s="14" t="n"/>
      <c r="G48" s="12" t="n"/>
      <c r="H48" s="14" t="n"/>
      <c r="I48" s="10" t="n"/>
      <c r="J48" s="11" t="n"/>
      <c r="K48" s="14" t="n"/>
      <c r="L48" s="10" t="n"/>
      <c r="M48" s="11" t="n"/>
      <c r="N48" s="14" t="n"/>
      <c r="O48" s="14" t="n"/>
      <c r="P48" s="13">
        <f>IF(OR(A48="",C48=""),"",IF(L48&lt;&gt;"","Returned",IF(I48="","Out",IF(NOW()&gt;I48+J48,"OVERDUE","Out"))))</f>
        <v/>
      </c>
      <c r="Q48" s="15">
        <f>IF(OR(A48="",B48=""),"",ROUND((IF(L48="",NOW(),L48+M48)-(A48+B48))*24,1))</f>
        <v/>
      </c>
      <c r="R48" s="16">
        <f>IF(OR(A48="",B48=""),"",A48+B48)</f>
        <v/>
      </c>
    </row>
    <row r="49">
      <c r="A49" s="10" t="n"/>
      <c r="B49" s="11" t="n"/>
      <c r="C49" s="12" t="n"/>
      <c r="D49" s="13">
        <f>IF(C49="","",IFERROR(VLOOKUP(C49,'Key inventory'!$A$5:$C$104,2,FALSE),""))</f>
        <v/>
      </c>
      <c r="E49" s="13">
        <f>IF(C49="","",IFERROR(VLOOKUP(C49,'Key inventory'!$A$5:$C$104,3,FALSE),""))</f>
        <v/>
      </c>
      <c r="F49" s="14" t="n"/>
      <c r="G49" s="12" t="n"/>
      <c r="H49" s="14" t="n"/>
      <c r="I49" s="10" t="n"/>
      <c r="J49" s="11" t="n"/>
      <c r="K49" s="14" t="n"/>
      <c r="L49" s="10" t="n"/>
      <c r="M49" s="11" t="n"/>
      <c r="N49" s="14" t="n"/>
      <c r="O49" s="14" t="n"/>
      <c r="P49" s="13">
        <f>IF(OR(A49="",C49=""),"",IF(L49&lt;&gt;"","Returned",IF(I49="","Out",IF(NOW()&gt;I49+J49,"OVERDUE","Out"))))</f>
        <v/>
      </c>
      <c r="Q49" s="15">
        <f>IF(OR(A49="",B49=""),"",ROUND((IF(L49="",NOW(),L49+M49)-(A49+B49))*24,1))</f>
        <v/>
      </c>
      <c r="R49" s="16">
        <f>IF(OR(A49="",B49=""),"",A49+B49)</f>
        <v/>
      </c>
    </row>
    <row r="50">
      <c r="A50" s="10" t="n"/>
      <c r="B50" s="11" t="n"/>
      <c r="C50" s="12" t="n"/>
      <c r="D50" s="13">
        <f>IF(C50="","",IFERROR(VLOOKUP(C50,'Key inventory'!$A$5:$C$104,2,FALSE),""))</f>
        <v/>
      </c>
      <c r="E50" s="13">
        <f>IF(C50="","",IFERROR(VLOOKUP(C50,'Key inventory'!$A$5:$C$104,3,FALSE),""))</f>
        <v/>
      </c>
      <c r="F50" s="14" t="n"/>
      <c r="G50" s="12" t="n"/>
      <c r="H50" s="14" t="n"/>
      <c r="I50" s="10" t="n"/>
      <c r="J50" s="11" t="n"/>
      <c r="K50" s="14" t="n"/>
      <c r="L50" s="10" t="n"/>
      <c r="M50" s="11" t="n"/>
      <c r="N50" s="14" t="n"/>
      <c r="O50" s="14" t="n"/>
      <c r="P50" s="13">
        <f>IF(OR(A50="",C50=""),"",IF(L50&lt;&gt;"","Returned",IF(I50="","Out",IF(NOW()&gt;I50+J50,"OVERDUE","Out"))))</f>
        <v/>
      </c>
      <c r="Q50" s="15">
        <f>IF(OR(A50="",B50=""),"",ROUND((IF(L50="",NOW(),L50+M50)-(A50+B50))*24,1))</f>
        <v/>
      </c>
      <c r="R50" s="16">
        <f>IF(OR(A50="",B50=""),"",A50+B50)</f>
        <v/>
      </c>
    </row>
    <row r="51">
      <c r="A51" s="10" t="n"/>
      <c r="B51" s="11" t="n"/>
      <c r="C51" s="12" t="n"/>
      <c r="D51" s="13">
        <f>IF(C51="","",IFERROR(VLOOKUP(C51,'Key inventory'!$A$5:$C$104,2,FALSE),""))</f>
        <v/>
      </c>
      <c r="E51" s="13">
        <f>IF(C51="","",IFERROR(VLOOKUP(C51,'Key inventory'!$A$5:$C$104,3,FALSE),""))</f>
        <v/>
      </c>
      <c r="F51" s="14" t="n"/>
      <c r="G51" s="12" t="n"/>
      <c r="H51" s="14" t="n"/>
      <c r="I51" s="10" t="n"/>
      <c r="J51" s="11" t="n"/>
      <c r="K51" s="14" t="n"/>
      <c r="L51" s="10" t="n"/>
      <c r="M51" s="11" t="n"/>
      <c r="N51" s="14" t="n"/>
      <c r="O51" s="14" t="n"/>
      <c r="P51" s="13">
        <f>IF(OR(A51="",C51=""),"",IF(L51&lt;&gt;"","Returned",IF(I51="","Out",IF(NOW()&gt;I51+J51,"OVERDUE","Out"))))</f>
        <v/>
      </c>
      <c r="Q51" s="15">
        <f>IF(OR(A51="",B51=""),"",ROUND((IF(L51="",NOW(),L51+M51)-(A51+B51))*24,1))</f>
        <v/>
      </c>
      <c r="R51" s="16">
        <f>IF(OR(A51="",B51=""),"",A51+B51)</f>
        <v/>
      </c>
    </row>
    <row r="52">
      <c r="A52" s="10" t="n"/>
      <c r="B52" s="11" t="n"/>
      <c r="C52" s="12" t="n"/>
      <c r="D52" s="13">
        <f>IF(C52="","",IFERROR(VLOOKUP(C52,'Key inventory'!$A$5:$C$104,2,FALSE),""))</f>
        <v/>
      </c>
      <c r="E52" s="13">
        <f>IF(C52="","",IFERROR(VLOOKUP(C52,'Key inventory'!$A$5:$C$104,3,FALSE),""))</f>
        <v/>
      </c>
      <c r="F52" s="14" t="n"/>
      <c r="G52" s="12" t="n"/>
      <c r="H52" s="14" t="n"/>
      <c r="I52" s="10" t="n"/>
      <c r="J52" s="11" t="n"/>
      <c r="K52" s="14" t="n"/>
      <c r="L52" s="10" t="n"/>
      <c r="M52" s="11" t="n"/>
      <c r="N52" s="14" t="n"/>
      <c r="O52" s="14" t="n"/>
      <c r="P52" s="13">
        <f>IF(OR(A52="",C52=""),"",IF(L52&lt;&gt;"","Returned",IF(I52="","Out",IF(NOW()&gt;I52+J52,"OVERDUE","Out"))))</f>
        <v/>
      </c>
      <c r="Q52" s="15">
        <f>IF(OR(A52="",B52=""),"",ROUND((IF(L52="",NOW(),L52+M52)-(A52+B52))*24,1))</f>
        <v/>
      </c>
      <c r="R52" s="16">
        <f>IF(OR(A52="",B52=""),"",A52+B52)</f>
        <v/>
      </c>
    </row>
    <row r="53">
      <c r="A53" s="10" t="n"/>
      <c r="B53" s="11" t="n"/>
      <c r="C53" s="12" t="n"/>
      <c r="D53" s="13">
        <f>IF(C53="","",IFERROR(VLOOKUP(C53,'Key inventory'!$A$5:$C$104,2,FALSE),""))</f>
        <v/>
      </c>
      <c r="E53" s="13">
        <f>IF(C53="","",IFERROR(VLOOKUP(C53,'Key inventory'!$A$5:$C$104,3,FALSE),""))</f>
        <v/>
      </c>
      <c r="F53" s="14" t="n"/>
      <c r="G53" s="12" t="n"/>
      <c r="H53" s="14" t="n"/>
      <c r="I53" s="10" t="n"/>
      <c r="J53" s="11" t="n"/>
      <c r="K53" s="14" t="n"/>
      <c r="L53" s="10" t="n"/>
      <c r="M53" s="11" t="n"/>
      <c r="N53" s="14" t="n"/>
      <c r="O53" s="14" t="n"/>
      <c r="P53" s="13">
        <f>IF(OR(A53="",C53=""),"",IF(L53&lt;&gt;"","Returned",IF(I53="","Out",IF(NOW()&gt;I53+J53,"OVERDUE","Out"))))</f>
        <v/>
      </c>
      <c r="Q53" s="15">
        <f>IF(OR(A53="",B53=""),"",ROUND((IF(L53="",NOW(),L53+M53)-(A53+B53))*24,1))</f>
        <v/>
      </c>
      <c r="R53" s="16">
        <f>IF(OR(A53="",B53=""),"",A53+B53)</f>
        <v/>
      </c>
    </row>
    <row r="54">
      <c r="A54" s="10" t="n"/>
      <c r="B54" s="11" t="n"/>
      <c r="C54" s="12" t="n"/>
      <c r="D54" s="13">
        <f>IF(C54="","",IFERROR(VLOOKUP(C54,'Key inventory'!$A$5:$C$104,2,FALSE),""))</f>
        <v/>
      </c>
      <c r="E54" s="13">
        <f>IF(C54="","",IFERROR(VLOOKUP(C54,'Key inventory'!$A$5:$C$104,3,FALSE),""))</f>
        <v/>
      </c>
      <c r="F54" s="14" t="n"/>
      <c r="G54" s="12" t="n"/>
      <c r="H54" s="14" t="n"/>
      <c r="I54" s="10" t="n"/>
      <c r="J54" s="11" t="n"/>
      <c r="K54" s="14" t="n"/>
      <c r="L54" s="10" t="n"/>
      <c r="M54" s="11" t="n"/>
      <c r="N54" s="14" t="n"/>
      <c r="O54" s="14" t="n"/>
      <c r="P54" s="13">
        <f>IF(OR(A54="",C54=""),"",IF(L54&lt;&gt;"","Returned",IF(I54="","Out",IF(NOW()&gt;I54+J54,"OVERDUE","Out"))))</f>
        <v/>
      </c>
      <c r="Q54" s="15">
        <f>IF(OR(A54="",B54=""),"",ROUND((IF(L54="",NOW(),L54+M54)-(A54+B54))*24,1))</f>
        <v/>
      </c>
      <c r="R54" s="16">
        <f>IF(OR(A54="",B54=""),"",A54+B54)</f>
        <v/>
      </c>
    </row>
    <row r="55">
      <c r="A55" s="10" t="n"/>
      <c r="B55" s="11" t="n"/>
      <c r="C55" s="12" t="n"/>
      <c r="D55" s="13">
        <f>IF(C55="","",IFERROR(VLOOKUP(C55,'Key inventory'!$A$5:$C$104,2,FALSE),""))</f>
        <v/>
      </c>
      <c r="E55" s="13">
        <f>IF(C55="","",IFERROR(VLOOKUP(C55,'Key inventory'!$A$5:$C$104,3,FALSE),""))</f>
        <v/>
      </c>
      <c r="F55" s="14" t="n"/>
      <c r="G55" s="12" t="n"/>
      <c r="H55" s="14" t="n"/>
      <c r="I55" s="10" t="n"/>
      <c r="J55" s="11" t="n"/>
      <c r="K55" s="14" t="n"/>
      <c r="L55" s="10" t="n"/>
      <c r="M55" s="11" t="n"/>
      <c r="N55" s="14" t="n"/>
      <c r="O55" s="14" t="n"/>
      <c r="P55" s="13">
        <f>IF(OR(A55="",C55=""),"",IF(L55&lt;&gt;"","Returned",IF(I55="","Out",IF(NOW()&gt;I55+J55,"OVERDUE","Out"))))</f>
        <v/>
      </c>
      <c r="Q55" s="15">
        <f>IF(OR(A55="",B55=""),"",ROUND((IF(L55="",NOW(),L55+M55)-(A55+B55))*24,1))</f>
        <v/>
      </c>
      <c r="R55" s="16">
        <f>IF(OR(A55="",B55=""),"",A55+B55)</f>
        <v/>
      </c>
    </row>
    <row r="56">
      <c r="A56" s="10" t="n"/>
      <c r="B56" s="11" t="n"/>
      <c r="C56" s="12" t="n"/>
      <c r="D56" s="13">
        <f>IF(C56="","",IFERROR(VLOOKUP(C56,'Key inventory'!$A$5:$C$104,2,FALSE),""))</f>
        <v/>
      </c>
      <c r="E56" s="13">
        <f>IF(C56="","",IFERROR(VLOOKUP(C56,'Key inventory'!$A$5:$C$104,3,FALSE),""))</f>
        <v/>
      </c>
      <c r="F56" s="14" t="n"/>
      <c r="G56" s="12" t="n"/>
      <c r="H56" s="14" t="n"/>
      <c r="I56" s="10" t="n"/>
      <c r="J56" s="11" t="n"/>
      <c r="K56" s="14" t="n"/>
      <c r="L56" s="10" t="n"/>
      <c r="M56" s="11" t="n"/>
      <c r="N56" s="14" t="n"/>
      <c r="O56" s="14" t="n"/>
      <c r="P56" s="13">
        <f>IF(OR(A56="",C56=""),"",IF(L56&lt;&gt;"","Returned",IF(I56="","Out",IF(NOW()&gt;I56+J56,"OVERDUE","Out"))))</f>
        <v/>
      </c>
      <c r="Q56" s="15">
        <f>IF(OR(A56="",B56=""),"",ROUND((IF(L56="",NOW(),L56+M56)-(A56+B56))*24,1))</f>
        <v/>
      </c>
      <c r="R56" s="16">
        <f>IF(OR(A56="",B56=""),"",A56+B56)</f>
        <v/>
      </c>
    </row>
    <row r="57">
      <c r="A57" s="10" t="n"/>
      <c r="B57" s="11" t="n"/>
      <c r="C57" s="12" t="n"/>
      <c r="D57" s="13">
        <f>IF(C57="","",IFERROR(VLOOKUP(C57,'Key inventory'!$A$5:$C$104,2,FALSE),""))</f>
        <v/>
      </c>
      <c r="E57" s="13">
        <f>IF(C57="","",IFERROR(VLOOKUP(C57,'Key inventory'!$A$5:$C$104,3,FALSE),""))</f>
        <v/>
      </c>
      <c r="F57" s="14" t="n"/>
      <c r="G57" s="12" t="n"/>
      <c r="H57" s="14" t="n"/>
      <c r="I57" s="10" t="n"/>
      <c r="J57" s="11" t="n"/>
      <c r="K57" s="14" t="n"/>
      <c r="L57" s="10" t="n"/>
      <c r="M57" s="11" t="n"/>
      <c r="N57" s="14" t="n"/>
      <c r="O57" s="14" t="n"/>
      <c r="P57" s="13">
        <f>IF(OR(A57="",C57=""),"",IF(L57&lt;&gt;"","Returned",IF(I57="","Out",IF(NOW()&gt;I57+J57,"OVERDUE","Out"))))</f>
        <v/>
      </c>
      <c r="Q57" s="15">
        <f>IF(OR(A57="",B57=""),"",ROUND((IF(L57="",NOW(),L57+M57)-(A57+B57))*24,1))</f>
        <v/>
      </c>
      <c r="R57" s="16">
        <f>IF(OR(A57="",B57=""),"",A57+B57)</f>
        <v/>
      </c>
    </row>
    <row r="58">
      <c r="A58" s="10" t="n"/>
      <c r="B58" s="11" t="n"/>
      <c r="C58" s="12" t="n"/>
      <c r="D58" s="13">
        <f>IF(C58="","",IFERROR(VLOOKUP(C58,'Key inventory'!$A$5:$C$104,2,FALSE),""))</f>
        <v/>
      </c>
      <c r="E58" s="13">
        <f>IF(C58="","",IFERROR(VLOOKUP(C58,'Key inventory'!$A$5:$C$104,3,FALSE),""))</f>
        <v/>
      </c>
      <c r="F58" s="14" t="n"/>
      <c r="G58" s="12" t="n"/>
      <c r="H58" s="14" t="n"/>
      <c r="I58" s="10" t="n"/>
      <c r="J58" s="11" t="n"/>
      <c r="K58" s="14" t="n"/>
      <c r="L58" s="10" t="n"/>
      <c r="M58" s="11" t="n"/>
      <c r="N58" s="14" t="n"/>
      <c r="O58" s="14" t="n"/>
      <c r="P58" s="13">
        <f>IF(OR(A58="",C58=""),"",IF(L58&lt;&gt;"","Returned",IF(I58="","Out",IF(NOW()&gt;I58+J58,"OVERDUE","Out"))))</f>
        <v/>
      </c>
      <c r="Q58" s="15">
        <f>IF(OR(A58="",B58=""),"",ROUND((IF(L58="",NOW(),L58+M58)-(A58+B58))*24,1))</f>
        <v/>
      </c>
      <c r="R58" s="16">
        <f>IF(OR(A58="",B58=""),"",A58+B58)</f>
        <v/>
      </c>
    </row>
    <row r="59">
      <c r="A59" s="10" t="n"/>
      <c r="B59" s="11" t="n"/>
      <c r="C59" s="12" t="n"/>
      <c r="D59" s="13">
        <f>IF(C59="","",IFERROR(VLOOKUP(C59,'Key inventory'!$A$5:$C$104,2,FALSE),""))</f>
        <v/>
      </c>
      <c r="E59" s="13">
        <f>IF(C59="","",IFERROR(VLOOKUP(C59,'Key inventory'!$A$5:$C$104,3,FALSE),""))</f>
        <v/>
      </c>
      <c r="F59" s="14" t="n"/>
      <c r="G59" s="12" t="n"/>
      <c r="H59" s="14" t="n"/>
      <c r="I59" s="10" t="n"/>
      <c r="J59" s="11" t="n"/>
      <c r="K59" s="14" t="n"/>
      <c r="L59" s="10" t="n"/>
      <c r="M59" s="11" t="n"/>
      <c r="N59" s="14" t="n"/>
      <c r="O59" s="14" t="n"/>
      <c r="P59" s="13">
        <f>IF(OR(A59="",C59=""),"",IF(L59&lt;&gt;"","Returned",IF(I59="","Out",IF(NOW()&gt;I59+J59,"OVERDUE","Out"))))</f>
        <v/>
      </c>
      <c r="Q59" s="15">
        <f>IF(OR(A59="",B59=""),"",ROUND((IF(L59="",NOW(),L59+M59)-(A59+B59))*24,1))</f>
        <v/>
      </c>
      <c r="R59" s="16">
        <f>IF(OR(A59="",B59=""),"",A59+B59)</f>
        <v/>
      </c>
    </row>
    <row r="60">
      <c r="A60" s="10" t="n"/>
      <c r="B60" s="11" t="n"/>
      <c r="C60" s="12" t="n"/>
      <c r="D60" s="13">
        <f>IF(C60="","",IFERROR(VLOOKUP(C60,'Key inventory'!$A$5:$C$104,2,FALSE),""))</f>
        <v/>
      </c>
      <c r="E60" s="13">
        <f>IF(C60="","",IFERROR(VLOOKUP(C60,'Key inventory'!$A$5:$C$104,3,FALSE),""))</f>
        <v/>
      </c>
      <c r="F60" s="14" t="n"/>
      <c r="G60" s="12" t="n"/>
      <c r="H60" s="14" t="n"/>
      <c r="I60" s="10" t="n"/>
      <c r="J60" s="11" t="n"/>
      <c r="K60" s="14" t="n"/>
      <c r="L60" s="10" t="n"/>
      <c r="M60" s="11" t="n"/>
      <c r="N60" s="14" t="n"/>
      <c r="O60" s="14" t="n"/>
      <c r="P60" s="13">
        <f>IF(OR(A60="",C60=""),"",IF(L60&lt;&gt;"","Returned",IF(I60="","Out",IF(NOW()&gt;I60+J60,"OVERDUE","Out"))))</f>
        <v/>
      </c>
      <c r="Q60" s="15">
        <f>IF(OR(A60="",B60=""),"",ROUND((IF(L60="",NOW(),L60+M60)-(A60+B60))*24,1))</f>
        <v/>
      </c>
      <c r="R60" s="16">
        <f>IF(OR(A60="",B60=""),"",A60+B60)</f>
        <v/>
      </c>
    </row>
    <row r="61">
      <c r="A61" s="10" t="n"/>
      <c r="B61" s="11" t="n"/>
      <c r="C61" s="12" t="n"/>
      <c r="D61" s="13">
        <f>IF(C61="","",IFERROR(VLOOKUP(C61,'Key inventory'!$A$5:$C$104,2,FALSE),""))</f>
        <v/>
      </c>
      <c r="E61" s="13">
        <f>IF(C61="","",IFERROR(VLOOKUP(C61,'Key inventory'!$A$5:$C$104,3,FALSE),""))</f>
        <v/>
      </c>
      <c r="F61" s="14" t="n"/>
      <c r="G61" s="12" t="n"/>
      <c r="H61" s="14" t="n"/>
      <c r="I61" s="10" t="n"/>
      <c r="J61" s="11" t="n"/>
      <c r="K61" s="14" t="n"/>
      <c r="L61" s="10" t="n"/>
      <c r="M61" s="11" t="n"/>
      <c r="N61" s="14" t="n"/>
      <c r="O61" s="14" t="n"/>
      <c r="P61" s="13">
        <f>IF(OR(A61="",C61=""),"",IF(L61&lt;&gt;"","Returned",IF(I61="","Out",IF(NOW()&gt;I61+J61,"OVERDUE","Out"))))</f>
        <v/>
      </c>
      <c r="Q61" s="15">
        <f>IF(OR(A61="",B61=""),"",ROUND((IF(L61="",NOW(),L61+M61)-(A61+B61))*24,1))</f>
        <v/>
      </c>
      <c r="R61" s="16">
        <f>IF(OR(A61="",B61=""),"",A61+B61)</f>
        <v/>
      </c>
    </row>
    <row r="62">
      <c r="A62" s="10" t="n"/>
      <c r="B62" s="11" t="n"/>
      <c r="C62" s="12" t="n"/>
      <c r="D62" s="13">
        <f>IF(C62="","",IFERROR(VLOOKUP(C62,'Key inventory'!$A$5:$C$104,2,FALSE),""))</f>
        <v/>
      </c>
      <c r="E62" s="13">
        <f>IF(C62="","",IFERROR(VLOOKUP(C62,'Key inventory'!$A$5:$C$104,3,FALSE),""))</f>
        <v/>
      </c>
      <c r="F62" s="14" t="n"/>
      <c r="G62" s="12" t="n"/>
      <c r="H62" s="14" t="n"/>
      <c r="I62" s="10" t="n"/>
      <c r="J62" s="11" t="n"/>
      <c r="K62" s="14" t="n"/>
      <c r="L62" s="10" t="n"/>
      <c r="M62" s="11" t="n"/>
      <c r="N62" s="14" t="n"/>
      <c r="O62" s="14" t="n"/>
      <c r="P62" s="13">
        <f>IF(OR(A62="",C62=""),"",IF(L62&lt;&gt;"","Returned",IF(I62="","Out",IF(NOW()&gt;I62+J62,"OVERDUE","Out"))))</f>
        <v/>
      </c>
      <c r="Q62" s="15">
        <f>IF(OR(A62="",B62=""),"",ROUND((IF(L62="",NOW(),L62+M62)-(A62+B62))*24,1))</f>
        <v/>
      </c>
      <c r="R62" s="16">
        <f>IF(OR(A62="",B62=""),"",A62+B62)</f>
        <v/>
      </c>
    </row>
    <row r="63">
      <c r="A63" s="10" t="n"/>
      <c r="B63" s="11" t="n"/>
      <c r="C63" s="12" t="n"/>
      <c r="D63" s="13">
        <f>IF(C63="","",IFERROR(VLOOKUP(C63,'Key inventory'!$A$5:$C$104,2,FALSE),""))</f>
        <v/>
      </c>
      <c r="E63" s="13">
        <f>IF(C63="","",IFERROR(VLOOKUP(C63,'Key inventory'!$A$5:$C$104,3,FALSE),""))</f>
        <v/>
      </c>
      <c r="F63" s="14" t="n"/>
      <c r="G63" s="12" t="n"/>
      <c r="H63" s="14" t="n"/>
      <c r="I63" s="10" t="n"/>
      <c r="J63" s="11" t="n"/>
      <c r="K63" s="14" t="n"/>
      <c r="L63" s="10" t="n"/>
      <c r="M63" s="11" t="n"/>
      <c r="N63" s="14" t="n"/>
      <c r="O63" s="14" t="n"/>
      <c r="P63" s="13">
        <f>IF(OR(A63="",C63=""),"",IF(L63&lt;&gt;"","Returned",IF(I63="","Out",IF(NOW()&gt;I63+J63,"OVERDUE","Out"))))</f>
        <v/>
      </c>
      <c r="Q63" s="15">
        <f>IF(OR(A63="",B63=""),"",ROUND((IF(L63="",NOW(),L63+M63)-(A63+B63))*24,1))</f>
        <v/>
      </c>
      <c r="R63" s="16">
        <f>IF(OR(A63="",B63=""),"",A63+B63)</f>
        <v/>
      </c>
    </row>
    <row r="64">
      <c r="A64" s="10" t="n"/>
      <c r="B64" s="11" t="n"/>
      <c r="C64" s="12" t="n"/>
      <c r="D64" s="13">
        <f>IF(C64="","",IFERROR(VLOOKUP(C64,'Key inventory'!$A$5:$C$104,2,FALSE),""))</f>
        <v/>
      </c>
      <c r="E64" s="13">
        <f>IF(C64="","",IFERROR(VLOOKUP(C64,'Key inventory'!$A$5:$C$104,3,FALSE),""))</f>
        <v/>
      </c>
      <c r="F64" s="14" t="n"/>
      <c r="G64" s="12" t="n"/>
      <c r="H64" s="14" t="n"/>
      <c r="I64" s="10" t="n"/>
      <c r="J64" s="11" t="n"/>
      <c r="K64" s="14" t="n"/>
      <c r="L64" s="10" t="n"/>
      <c r="M64" s="11" t="n"/>
      <c r="N64" s="14" t="n"/>
      <c r="O64" s="14" t="n"/>
      <c r="P64" s="13">
        <f>IF(OR(A64="",C64=""),"",IF(L64&lt;&gt;"","Returned",IF(I64="","Out",IF(NOW()&gt;I64+J64,"OVERDUE","Out"))))</f>
        <v/>
      </c>
      <c r="Q64" s="15">
        <f>IF(OR(A64="",B64=""),"",ROUND((IF(L64="",NOW(),L64+M64)-(A64+B64))*24,1))</f>
        <v/>
      </c>
      <c r="R64" s="16">
        <f>IF(OR(A64="",B64=""),"",A64+B64)</f>
        <v/>
      </c>
    </row>
    <row r="65">
      <c r="A65" s="10" t="n"/>
      <c r="B65" s="11" t="n"/>
      <c r="C65" s="12" t="n"/>
      <c r="D65" s="13">
        <f>IF(C65="","",IFERROR(VLOOKUP(C65,'Key inventory'!$A$5:$C$104,2,FALSE),""))</f>
        <v/>
      </c>
      <c r="E65" s="13">
        <f>IF(C65="","",IFERROR(VLOOKUP(C65,'Key inventory'!$A$5:$C$104,3,FALSE),""))</f>
        <v/>
      </c>
      <c r="F65" s="14" t="n"/>
      <c r="G65" s="12" t="n"/>
      <c r="H65" s="14" t="n"/>
      <c r="I65" s="10" t="n"/>
      <c r="J65" s="11" t="n"/>
      <c r="K65" s="14" t="n"/>
      <c r="L65" s="10" t="n"/>
      <c r="M65" s="11" t="n"/>
      <c r="N65" s="14" t="n"/>
      <c r="O65" s="14" t="n"/>
      <c r="P65" s="13">
        <f>IF(OR(A65="",C65=""),"",IF(L65&lt;&gt;"","Returned",IF(I65="","Out",IF(NOW()&gt;I65+J65,"OVERDUE","Out"))))</f>
        <v/>
      </c>
      <c r="Q65" s="15">
        <f>IF(OR(A65="",B65=""),"",ROUND((IF(L65="",NOW(),L65+M65)-(A65+B65))*24,1))</f>
        <v/>
      </c>
      <c r="R65" s="16">
        <f>IF(OR(A65="",B65=""),"",A65+B65)</f>
        <v/>
      </c>
    </row>
    <row r="66">
      <c r="A66" s="10" t="n"/>
      <c r="B66" s="11" t="n"/>
      <c r="C66" s="12" t="n"/>
      <c r="D66" s="13">
        <f>IF(C66="","",IFERROR(VLOOKUP(C66,'Key inventory'!$A$5:$C$104,2,FALSE),""))</f>
        <v/>
      </c>
      <c r="E66" s="13">
        <f>IF(C66="","",IFERROR(VLOOKUP(C66,'Key inventory'!$A$5:$C$104,3,FALSE),""))</f>
        <v/>
      </c>
      <c r="F66" s="14" t="n"/>
      <c r="G66" s="12" t="n"/>
      <c r="H66" s="14" t="n"/>
      <c r="I66" s="10" t="n"/>
      <c r="J66" s="11" t="n"/>
      <c r="K66" s="14" t="n"/>
      <c r="L66" s="10" t="n"/>
      <c r="M66" s="11" t="n"/>
      <c r="N66" s="14" t="n"/>
      <c r="O66" s="14" t="n"/>
      <c r="P66" s="13">
        <f>IF(OR(A66="",C66=""),"",IF(L66&lt;&gt;"","Returned",IF(I66="","Out",IF(NOW()&gt;I66+J66,"OVERDUE","Out"))))</f>
        <v/>
      </c>
      <c r="Q66" s="15">
        <f>IF(OR(A66="",B66=""),"",ROUND((IF(L66="",NOW(),L66+M66)-(A66+B66))*24,1))</f>
        <v/>
      </c>
      <c r="R66" s="16">
        <f>IF(OR(A66="",B66=""),"",A66+B66)</f>
        <v/>
      </c>
    </row>
    <row r="67">
      <c r="A67" s="10" t="n"/>
      <c r="B67" s="11" t="n"/>
      <c r="C67" s="12" t="n"/>
      <c r="D67" s="13">
        <f>IF(C67="","",IFERROR(VLOOKUP(C67,'Key inventory'!$A$5:$C$104,2,FALSE),""))</f>
        <v/>
      </c>
      <c r="E67" s="13">
        <f>IF(C67="","",IFERROR(VLOOKUP(C67,'Key inventory'!$A$5:$C$104,3,FALSE),""))</f>
        <v/>
      </c>
      <c r="F67" s="14" t="n"/>
      <c r="G67" s="12" t="n"/>
      <c r="H67" s="14" t="n"/>
      <c r="I67" s="10" t="n"/>
      <c r="J67" s="11" t="n"/>
      <c r="K67" s="14" t="n"/>
      <c r="L67" s="10" t="n"/>
      <c r="M67" s="11" t="n"/>
      <c r="N67" s="14" t="n"/>
      <c r="O67" s="14" t="n"/>
      <c r="P67" s="13">
        <f>IF(OR(A67="",C67=""),"",IF(L67&lt;&gt;"","Returned",IF(I67="","Out",IF(NOW()&gt;I67+J67,"OVERDUE","Out"))))</f>
        <v/>
      </c>
      <c r="Q67" s="15">
        <f>IF(OR(A67="",B67=""),"",ROUND((IF(L67="",NOW(),L67+M67)-(A67+B67))*24,1))</f>
        <v/>
      </c>
      <c r="R67" s="16">
        <f>IF(OR(A67="",B67=""),"",A67+B67)</f>
        <v/>
      </c>
    </row>
    <row r="68">
      <c r="A68" s="10" t="n"/>
      <c r="B68" s="11" t="n"/>
      <c r="C68" s="12" t="n"/>
      <c r="D68" s="13">
        <f>IF(C68="","",IFERROR(VLOOKUP(C68,'Key inventory'!$A$5:$C$104,2,FALSE),""))</f>
        <v/>
      </c>
      <c r="E68" s="13">
        <f>IF(C68="","",IFERROR(VLOOKUP(C68,'Key inventory'!$A$5:$C$104,3,FALSE),""))</f>
        <v/>
      </c>
      <c r="F68" s="14" t="n"/>
      <c r="G68" s="12" t="n"/>
      <c r="H68" s="14" t="n"/>
      <c r="I68" s="10" t="n"/>
      <c r="J68" s="11" t="n"/>
      <c r="K68" s="14" t="n"/>
      <c r="L68" s="10" t="n"/>
      <c r="M68" s="11" t="n"/>
      <c r="N68" s="14" t="n"/>
      <c r="O68" s="14" t="n"/>
      <c r="P68" s="13">
        <f>IF(OR(A68="",C68=""),"",IF(L68&lt;&gt;"","Returned",IF(I68="","Out",IF(NOW()&gt;I68+J68,"OVERDUE","Out"))))</f>
        <v/>
      </c>
      <c r="Q68" s="15">
        <f>IF(OR(A68="",B68=""),"",ROUND((IF(L68="",NOW(),L68+M68)-(A68+B68))*24,1))</f>
        <v/>
      </c>
      <c r="R68" s="16">
        <f>IF(OR(A68="",B68=""),"",A68+B68)</f>
        <v/>
      </c>
    </row>
    <row r="69">
      <c r="A69" s="10" t="n"/>
      <c r="B69" s="11" t="n"/>
      <c r="C69" s="12" t="n"/>
      <c r="D69" s="13">
        <f>IF(C69="","",IFERROR(VLOOKUP(C69,'Key inventory'!$A$5:$C$104,2,FALSE),""))</f>
        <v/>
      </c>
      <c r="E69" s="13">
        <f>IF(C69="","",IFERROR(VLOOKUP(C69,'Key inventory'!$A$5:$C$104,3,FALSE),""))</f>
        <v/>
      </c>
      <c r="F69" s="14" t="n"/>
      <c r="G69" s="12" t="n"/>
      <c r="H69" s="14" t="n"/>
      <c r="I69" s="10" t="n"/>
      <c r="J69" s="11" t="n"/>
      <c r="K69" s="14" t="n"/>
      <c r="L69" s="10" t="n"/>
      <c r="M69" s="11" t="n"/>
      <c r="N69" s="14" t="n"/>
      <c r="O69" s="14" t="n"/>
      <c r="P69" s="13">
        <f>IF(OR(A69="",C69=""),"",IF(L69&lt;&gt;"","Returned",IF(I69="","Out",IF(NOW()&gt;I69+J69,"OVERDUE","Out"))))</f>
        <v/>
      </c>
      <c r="Q69" s="15">
        <f>IF(OR(A69="",B69=""),"",ROUND((IF(L69="",NOW(),L69+M69)-(A69+B69))*24,1))</f>
        <v/>
      </c>
      <c r="R69" s="16">
        <f>IF(OR(A69="",B69=""),"",A69+B69)</f>
        <v/>
      </c>
    </row>
    <row r="70">
      <c r="A70" s="10" t="n"/>
      <c r="B70" s="11" t="n"/>
      <c r="C70" s="12" t="n"/>
      <c r="D70" s="13">
        <f>IF(C70="","",IFERROR(VLOOKUP(C70,'Key inventory'!$A$5:$C$104,2,FALSE),""))</f>
        <v/>
      </c>
      <c r="E70" s="13">
        <f>IF(C70="","",IFERROR(VLOOKUP(C70,'Key inventory'!$A$5:$C$104,3,FALSE),""))</f>
        <v/>
      </c>
      <c r="F70" s="14" t="n"/>
      <c r="G70" s="12" t="n"/>
      <c r="H70" s="14" t="n"/>
      <c r="I70" s="10" t="n"/>
      <c r="J70" s="11" t="n"/>
      <c r="K70" s="14" t="n"/>
      <c r="L70" s="10" t="n"/>
      <c r="M70" s="11" t="n"/>
      <c r="N70" s="14" t="n"/>
      <c r="O70" s="14" t="n"/>
      <c r="P70" s="13">
        <f>IF(OR(A70="",C70=""),"",IF(L70&lt;&gt;"","Returned",IF(I70="","Out",IF(NOW()&gt;I70+J70,"OVERDUE","Out"))))</f>
        <v/>
      </c>
      <c r="Q70" s="15">
        <f>IF(OR(A70="",B70=""),"",ROUND((IF(L70="",NOW(),L70+M70)-(A70+B70))*24,1))</f>
        <v/>
      </c>
      <c r="R70" s="16">
        <f>IF(OR(A70="",B70=""),"",A70+B70)</f>
        <v/>
      </c>
    </row>
    <row r="71">
      <c r="A71" s="10" t="n"/>
      <c r="B71" s="11" t="n"/>
      <c r="C71" s="12" t="n"/>
      <c r="D71" s="13">
        <f>IF(C71="","",IFERROR(VLOOKUP(C71,'Key inventory'!$A$5:$C$104,2,FALSE),""))</f>
        <v/>
      </c>
      <c r="E71" s="13">
        <f>IF(C71="","",IFERROR(VLOOKUP(C71,'Key inventory'!$A$5:$C$104,3,FALSE),""))</f>
        <v/>
      </c>
      <c r="F71" s="14" t="n"/>
      <c r="G71" s="12" t="n"/>
      <c r="H71" s="14" t="n"/>
      <c r="I71" s="10" t="n"/>
      <c r="J71" s="11" t="n"/>
      <c r="K71" s="14" t="n"/>
      <c r="L71" s="10" t="n"/>
      <c r="M71" s="11" t="n"/>
      <c r="N71" s="14" t="n"/>
      <c r="O71" s="14" t="n"/>
      <c r="P71" s="13">
        <f>IF(OR(A71="",C71=""),"",IF(L71&lt;&gt;"","Returned",IF(I71="","Out",IF(NOW()&gt;I71+J71,"OVERDUE","Out"))))</f>
        <v/>
      </c>
      <c r="Q71" s="15">
        <f>IF(OR(A71="",B71=""),"",ROUND((IF(L71="",NOW(),L71+M71)-(A71+B71))*24,1))</f>
        <v/>
      </c>
      <c r="R71" s="16">
        <f>IF(OR(A71="",B71=""),"",A71+B71)</f>
        <v/>
      </c>
    </row>
    <row r="72">
      <c r="A72" s="10" t="n"/>
      <c r="B72" s="11" t="n"/>
      <c r="C72" s="12" t="n"/>
      <c r="D72" s="13">
        <f>IF(C72="","",IFERROR(VLOOKUP(C72,'Key inventory'!$A$5:$C$104,2,FALSE),""))</f>
        <v/>
      </c>
      <c r="E72" s="13">
        <f>IF(C72="","",IFERROR(VLOOKUP(C72,'Key inventory'!$A$5:$C$104,3,FALSE),""))</f>
        <v/>
      </c>
      <c r="F72" s="14" t="n"/>
      <c r="G72" s="12" t="n"/>
      <c r="H72" s="14" t="n"/>
      <c r="I72" s="10" t="n"/>
      <c r="J72" s="11" t="n"/>
      <c r="K72" s="14" t="n"/>
      <c r="L72" s="10" t="n"/>
      <c r="M72" s="11" t="n"/>
      <c r="N72" s="14" t="n"/>
      <c r="O72" s="14" t="n"/>
      <c r="P72" s="13">
        <f>IF(OR(A72="",C72=""),"",IF(L72&lt;&gt;"","Returned",IF(I72="","Out",IF(NOW()&gt;I72+J72,"OVERDUE","Out"))))</f>
        <v/>
      </c>
      <c r="Q72" s="15">
        <f>IF(OR(A72="",B72=""),"",ROUND((IF(L72="",NOW(),L72+M72)-(A72+B72))*24,1))</f>
        <v/>
      </c>
      <c r="R72" s="16">
        <f>IF(OR(A72="",B72=""),"",A72+B72)</f>
        <v/>
      </c>
    </row>
    <row r="73">
      <c r="A73" s="10" t="n"/>
      <c r="B73" s="11" t="n"/>
      <c r="C73" s="12" t="n"/>
      <c r="D73" s="13">
        <f>IF(C73="","",IFERROR(VLOOKUP(C73,'Key inventory'!$A$5:$C$104,2,FALSE),""))</f>
        <v/>
      </c>
      <c r="E73" s="13">
        <f>IF(C73="","",IFERROR(VLOOKUP(C73,'Key inventory'!$A$5:$C$104,3,FALSE),""))</f>
        <v/>
      </c>
      <c r="F73" s="14" t="n"/>
      <c r="G73" s="12" t="n"/>
      <c r="H73" s="14" t="n"/>
      <c r="I73" s="10" t="n"/>
      <c r="J73" s="11" t="n"/>
      <c r="K73" s="14" t="n"/>
      <c r="L73" s="10" t="n"/>
      <c r="M73" s="11" t="n"/>
      <c r="N73" s="14" t="n"/>
      <c r="O73" s="14" t="n"/>
      <c r="P73" s="13">
        <f>IF(OR(A73="",C73=""),"",IF(L73&lt;&gt;"","Returned",IF(I73="","Out",IF(NOW()&gt;I73+J73,"OVERDUE","Out"))))</f>
        <v/>
      </c>
      <c r="Q73" s="15">
        <f>IF(OR(A73="",B73=""),"",ROUND((IF(L73="",NOW(),L73+M73)-(A73+B73))*24,1))</f>
        <v/>
      </c>
      <c r="R73" s="16">
        <f>IF(OR(A73="",B73=""),"",A73+B73)</f>
        <v/>
      </c>
    </row>
    <row r="74">
      <c r="A74" s="10" t="n"/>
      <c r="B74" s="11" t="n"/>
      <c r="C74" s="12" t="n"/>
      <c r="D74" s="13">
        <f>IF(C74="","",IFERROR(VLOOKUP(C74,'Key inventory'!$A$5:$C$104,2,FALSE),""))</f>
        <v/>
      </c>
      <c r="E74" s="13">
        <f>IF(C74="","",IFERROR(VLOOKUP(C74,'Key inventory'!$A$5:$C$104,3,FALSE),""))</f>
        <v/>
      </c>
      <c r="F74" s="14" t="n"/>
      <c r="G74" s="12" t="n"/>
      <c r="H74" s="14" t="n"/>
      <c r="I74" s="10" t="n"/>
      <c r="J74" s="11" t="n"/>
      <c r="K74" s="14" t="n"/>
      <c r="L74" s="10" t="n"/>
      <c r="M74" s="11" t="n"/>
      <c r="N74" s="14" t="n"/>
      <c r="O74" s="14" t="n"/>
      <c r="P74" s="13">
        <f>IF(OR(A74="",C74=""),"",IF(L74&lt;&gt;"","Returned",IF(I74="","Out",IF(NOW()&gt;I74+J74,"OVERDUE","Out"))))</f>
        <v/>
      </c>
      <c r="Q74" s="15">
        <f>IF(OR(A74="",B74=""),"",ROUND((IF(L74="",NOW(),L74+M74)-(A74+B74))*24,1))</f>
        <v/>
      </c>
      <c r="R74" s="16">
        <f>IF(OR(A74="",B74=""),"",A74+B74)</f>
        <v/>
      </c>
    </row>
    <row r="75">
      <c r="A75" s="10" t="n"/>
      <c r="B75" s="11" t="n"/>
      <c r="C75" s="12" t="n"/>
      <c r="D75" s="13">
        <f>IF(C75="","",IFERROR(VLOOKUP(C75,'Key inventory'!$A$5:$C$104,2,FALSE),""))</f>
        <v/>
      </c>
      <c r="E75" s="13">
        <f>IF(C75="","",IFERROR(VLOOKUP(C75,'Key inventory'!$A$5:$C$104,3,FALSE),""))</f>
        <v/>
      </c>
      <c r="F75" s="14" t="n"/>
      <c r="G75" s="12" t="n"/>
      <c r="H75" s="14" t="n"/>
      <c r="I75" s="10" t="n"/>
      <c r="J75" s="11" t="n"/>
      <c r="K75" s="14" t="n"/>
      <c r="L75" s="10" t="n"/>
      <c r="M75" s="11" t="n"/>
      <c r="N75" s="14" t="n"/>
      <c r="O75" s="14" t="n"/>
      <c r="P75" s="13">
        <f>IF(OR(A75="",C75=""),"",IF(L75&lt;&gt;"","Returned",IF(I75="","Out",IF(NOW()&gt;I75+J75,"OVERDUE","Out"))))</f>
        <v/>
      </c>
      <c r="Q75" s="15">
        <f>IF(OR(A75="",B75=""),"",ROUND((IF(L75="",NOW(),L75+M75)-(A75+B75))*24,1))</f>
        <v/>
      </c>
      <c r="R75" s="16">
        <f>IF(OR(A75="",B75=""),"",A75+B75)</f>
        <v/>
      </c>
    </row>
    <row r="76">
      <c r="A76" s="10" t="n"/>
      <c r="B76" s="11" t="n"/>
      <c r="C76" s="12" t="n"/>
      <c r="D76" s="13">
        <f>IF(C76="","",IFERROR(VLOOKUP(C76,'Key inventory'!$A$5:$C$104,2,FALSE),""))</f>
        <v/>
      </c>
      <c r="E76" s="13">
        <f>IF(C76="","",IFERROR(VLOOKUP(C76,'Key inventory'!$A$5:$C$104,3,FALSE),""))</f>
        <v/>
      </c>
      <c r="F76" s="14" t="n"/>
      <c r="G76" s="12" t="n"/>
      <c r="H76" s="14" t="n"/>
      <c r="I76" s="10" t="n"/>
      <c r="J76" s="11" t="n"/>
      <c r="K76" s="14" t="n"/>
      <c r="L76" s="10" t="n"/>
      <c r="M76" s="11" t="n"/>
      <c r="N76" s="14" t="n"/>
      <c r="O76" s="14" t="n"/>
      <c r="P76" s="13">
        <f>IF(OR(A76="",C76=""),"",IF(L76&lt;&gt;"","Returned",IF(I76="","Out",IF(NOW()&gt;I76+J76,"OVERDUE","Out"))))</f>
        <v/>
      </c>
      <c r="Q76" s="15">
        <f>IF(OR(A76="",B76=""),"",ROUND((IF(L76="",NOW(),L76+M76)-(A76+B76))*24,1))</f>
        <v/>
      </c>
      <c r="R76" s="16">
        <f>IF(OR(A76="",B76=""),"",A76+B76)</f>
        <v/>
      </c>
    </row>
    <row r="77">
      <c r="A77" s="10" t="n"/>
      <c r="B77" s="11" t="n"/>
      <c r="C77" s="12" t="n"/>
      <c r="D77" s="13">
        <f>IF(C77="","",IFERROR(VLOOKUP(C77,'Key inventory'!$A$5:$C$104,2,FALSE),""))</f>
        <v/>
      </c>
      <c r="E77" s="13">
        <f>IF(C77="","",IFERROR(VLOOKUP(C77,'Key inventory'!$A$5:$C$104,3,FALSE),""))</f>
        <v/>
      </c>
      <c r="F77" s="14" t="n"/>
      <c r="G77" s="12" t="n"/>
      <c r="H77" s="14" t="n"/>
      <c r="I77" s="10" t="n"/>
      <c r="J77" s="11" t="n"/>
      <c r="K77" s="14" t="n"/>
      <c r="L77" s="10" t="n"/>
      <c r="M77" s="11" t="n"/>
      <c r="N77" s="14" t="n"/>
      <c r="O77" s="14" t="n"/>
      <c r="P77" s="13">
        <f>IF(OR(A77="",C77=""),"",IF(L77&lt;&gt;"","Returned",IF(I77="","Out",IF(NOW()&gt;I77+J77,"OVERDUE","Out"))))</f>
        <v/>
      </c>
      <c r="Q77" s="15">
        <f>IF(OR(A77="",B77=""),"",ROUND((IF(L77="",NOW(),L77+M77)-(A77+B77))*24,1))</f>
        <v/>
      </c>
      <c r="R77" s="16">
        <f>IF(OR(A77="",B77=""),"",A77+B77)</f>
        <v/>
      </c>
    </row>
    <row r="78">
      <c r="A78" s="10" t="n"/>
      <c r="B78" s="11" t="n"/>
      <c r="C78" s="12" t="n"/>
      <c r="D78" s="13">
        <f>IF(C78="","",IFERROR(VLOOKUP(C78,'Key inventory'!$A$5:$C$104,2,FALSE),""))</f>
        <v/>
      </c>
      <c r="E78" s="13">
        <f>IF(C78="","",IFERROR(VLOOKUP(C78,'Key inventory'!$A$5:$C$104,3,FALSE),""))</f>
        <v/>
      </c>
      <c r="F78" s="14" t="n"/>
      <c r="G78" s="12" t="n"/>
      <c r="H78" s="14" t="n"/>
      <c r="I78" s="10" t="n"/>
      <c r="J78" s="11" t="n"/>
      <c r="K78" s="14" t="n"/>
      <c r="L78" s="10" t="n"/>
      <c r="M78" s="11" t="n"/>
      <c r="N78" s="14" t="n"/>
      <c r="O78" s="14" t="n"/>
      <c r="P78" s="13">
        <f>IF(OR(A78="",C78=""),"",IF(L78&lt;&gt;"","Returned",IF(I78="","Out",IF(NOW()&gt;I78+J78,"OVERDUE","Out"))))</f>
        <v/>
      </c>
      <c r="Q78" s="15">
        <f>IF(OR(A78="",B78=""),"",ROUND((IF(L78="",NOW(),L78+M78)-(A78+B78))*24,1))</f>
        <v/>
      </c>
      <c r="R78" s="16">
        <f>IF(OR(A78="",B78=""),"",A78+B78)</f>
        <v/>
      </c>
    </row>
    <row r="79">
      <c r="A79" s="10" t="n"/>
      <c r="B79" s="11" t="n"/>
      <c r="C79" s="12" t="n"/>
      <c r="D79" s="13">
        <f>IF(C79="","",IFERROR(VLOOKUP(C79,'Key inventory'!$A$5:$C$104,2,FALSE),""))</f>
        <v/>
      </c>
      <c r="E79" s="13">
        <f>IF(C79="","",IFERROR(VLOOKUP(C79,'Key inventory'!$A$5:$C$104,3,FALSE),""))</f>
        <v/>
      </c>
      <c r="F79" s="14" t="n"/>
      <c r="G79" s="12" t="n"/>
      <c r="H79" s="14" t="n"/>
      <c r="I79" s="10" t="n"/>
      <c r="J79" s="11" t="n"/>
      <c r="K79" s="14" t="n"/>
      <c r="L79" s="10" t="n"/>
      <c r="M79" s="11" t="n"/>
      <c r="N79" s="14" t="n"/>
      <c r="O79" s="14" t="n"/>
      <c r="P79" s="13">
        <f>IF(OR(A79="",C79=""),"",IF(L79&lt;&gt;"","Returned",IF(I79="","Out",IF(NOW()&gt;I79+J79,"OVERDUE","Out"))))</f>
        <v/>
      </c>
      <c r="Q79" s="15">
        <f>IF(OR(A79="",B79=""),"",ROUND((IF(L79="",NOW(),L79+M79)-(A79+B79))*24,1))</f>
        <v/>
      </c>
      <c r="R79" s="16">
        <f>IF(OR(A79="",B79=""),"",A79+B79)</f>
        <v/>
      </c>
    </row>
    <row r="80">
      <c r="A80" s="10" t="n"/>
      <c r="B80" s="11" t="n"/>
      <c r="C80" s="12" t="n"/>
      <c r="D80" s="13">
        <f>IF(C80="","",IFERROR(VLOOKUP(C80,'Key inventory'!$A$5:$C$104,2,FALSE),""))</f>
        <v/>
      </c>
      <c r="E80" s="13">
        <f>IF(C80="","",IFERROR(VLOOKUP(C80,'Key inventory'!$A$5:$C$104,3,FALSE),""))</f>
        <v/>
      </c>
      <c r="F80" s="14" t="n"/>
      <c r="G80" s="12" t="n"/>
      <c r="H80" s="14" t="n"/>
      <c r="I80" s="10" t="n"/>
      <c r="J80" s="11" t="n"/>
      <c r="K80" s="14" t="n"/>
      <c r="L80" s="10" t="n"/>
      <c r="M80" s="11" t="n"/>
      <c r="N80" s="14" t="n"/>
      <c r="O80" s="14" t="n"/>
      <c r="P80" s="13">
        <f>IF(OR(A80="",C80=""),"",IF(L80&lt;&gt;"","Returned",IF(I80="","Out",IF(NOW()&gt;I80+J80,"OVERDUE","Out"))))</f>
        <v/>
      </c>
      <c r="Q80" s="15">
        <f>IF(OR(A80="",B80=""),"",ROUND((IF(L80="",NOW(),L80+M80)-(A80+B80))*24,1))</f>
        <v/>
      </c>
      <c r="R80" s="16">
        <f>IF(OR(A80="",B80=""),"",A80+B80)</f>
        <v/>
      </c>
    </row>
    <row r="81">
      <c r="A81" s="10" t="n"/>
      <c r="B81" s="11" t="n"/>
      <c r="C81" s="12" t="n"/>
      <c r="D81" s="13">
        <f>IF(C81="","",IFERROR(VLOOKUP(C81,'Key inventory'!$A$5:$C$104,2,FALSE),""))</f>
        <v/>
      </c>
      <c r="E81" s="13">
        <f>IF(C81="","",IFERROR(VLOOKUP(C81,'Key inventory'!$A$5:$C$104,3,FALSE),""))</f>
        <v/>
      </c>
      <c r="F81" s="14" t="n"/>
      <c r="G81" s="12" t="n"/>
      <c r="H81" s="14" t="n"/>
      <c r="I81" s="10" t="n"/>
      <c r="J81" s="11" t="n"/>
      <c r="K81" s="14" t="n"/>
      <c r="L81" s="10" t="n"/>
      <c r="M81" s="11" t="n"/>
      <c r="N81" s="14" t="n"/>
      <c r="O81" s="14" t="n"/>
      <c r="P81" s="13">
        <f>IF(OR(A81="",C81=""),"",IF(L81&lt;&gt;"","Returned",IF(I81="","Out",IF(NOW()&gt;I81+J81,"OVERDUE","Out"))))</f>
        <v/>
      </c>
      <c r="Q81" s="15">
        <f>IF(OR(A81="",B81=""),"",ROUND((IF(L81="",NOW(),L81+M81)-(A81+B81))*24,1))</f>
        <v/>
      </c>
      <c r="R81" s="16">
        <f>IF(OR(A81="",B81=""),"",A81+B81)</f>
        <v/>
      </c>
    </row>
    <row r="82">
      <c r="A82" s="10" t="n"/>
      <c r="B82" s="11" t="n"/>
      <c r="C82" s="12" t="n"/>
      <c r="D82" s="13">
        <f>IF(C82="","",IFERROR(VLOOKUP(C82,'Key inventory'!$A$5:$C$104,2,FALSE),""))</f>
        <v/>
      </c>
      <c r="E82" s="13">
        <f>IF(C82="","",IFERROR(VLOOKUP(C82,'Key inventory'!$A$5:$C$104,3,FALSE),""))</f>
        <v/>
      </c>
      <c r="F82" s="14" t="n"/>
      <c r="G82" s="12" t="n"/>
      <c r="H82" s="14" t="n"/>
      <c r="I82" s="10" t="n"/>
      <c r="J82" s="11" t="n"/>
      <c r="K82" s="14" t="n"/>
      <c r="L82" s="10" t="n"/>
      <c r="M82" s="11" t="n"/>
      <c r="N82" s="14" t="n"/>
      <c r="O82" s="14" t="n"/>
      <c r="P82" s="13">
        <f>IF(OR(A82="",C82=""),"",IF(L82&lt;&gt;"","Returned",IF(I82="","Out",IF(NOW()&gt;I82+J82,"OVERDUE","Out"))))</f>
        <v/>
      </c>
      <c r="Q82" s="15">
        <f>IF(OR(A82="",B82=""),"",ROUND((IF(L82="",NOW(),L82+M82)-(A82+B82))*24,1))</f>
        <v/>
      </c>
      <c r="R82" s="16">
        <f>IF(OR(A82="",B82=""),"",A82+B82)</f>
        <v/>
      </c>
    </row>
    <row r="83">
      <c r="A83" s="10" t="n"/>
      <c r="B83" s="11" t="n"/>
      <c r="C83" s="12" t="n"/>
      <c r="D83" s="13">
        <f>IF(C83="","",IFERROR(VLOOKUP(C83,'Key inventory'!$A$5:$C$104,2,FALSE),""))</f>
        <v/>
      </c>
      <c r="E83" s="13">
        <f>IF(C83="","",IFERROR(VLOOKUP(C83,'Key inventory'!$A$5:$C$104,3,FALSE),""))</f>
        <v/>
      </c>
      <c r="F83" s="14" t="n"/>
      <c r="G83" s="12" t="n"/>
      <c r="H83" s="14" t="n"/>
      <c r="I83" s="10" t="n"/>
      <c r="J83" s="11" t="n"/>
      <c r="K83" s="14" t="n"/>
      <c r="L83" s="10" t="n"/>
      <c r="M83" s="11" t="n"/>
      <c r="N83" s="14" t="n"/>
      <c r="O83" s="14" t="n"/>
      <c r="P83" s="13">
        <f>IF(OR(A83="",C83=""),"",IF(L83&lt;&gt;"","Returned",IF(I83="","Out",IF(NOW()&gt;I83+J83,"OVERDUE","Out"))))</f>
        <v/>
      </c>
      <c r="Q83" s="15">
        <f>IF(OR(A83="",B83=""),"",ROUND((IF(L83="",NOW(),L83+M83)-(A83+B83))*24,1))</f>
        <v/>
      </c>
      <c r="R83" s="16">
        <f>IF(OR(A83="",B83=""),"",A83+B83)</f>
        <v/>
      </c>
    </row>
    <row r="84">
      <c r="A84" s="10" t="n"/>
      <c r="B84" s="11" t="n"/>
      <c r="C84" s="12" t="n"/>
      <c r="D84" s="13">
        <f>IF(C84="","",IFERROR(VLOOKUP(C84,'Key inventory'!$A$5:$C$104,2,FALSE),""))</f>
        <v/>
      </c>
      <c r="E84" s="13">
        <f>IF(C84="","",IFERROR(VLOOKUP(C84,'Key inventory'!$A$5:$C$104,3,FALSE),""))</f>
        <v/>
      </c>
      <c r="F84" s="14" t="n"/>
      <c r="G84" s="12" t="n"/>
      <c r="H84" s="14" t="n"/>
      <c r="I84" s="10" t="n"/>
      <c r="J84" s="11" t="n"/>
      <c r="K84" s="14" t="n"/>
      <c r="L84" s="10" t="n"/>
      <c r="M84" s="11" t="n"/>
      <c r="N84" s="14" t="n"/>
      <c r="O84" s="14" t="n"/>
      <c r="P84" s="13">
        <f>IF(OR(A84="",C84=""),"",IF(L84&lt;&gt;"","Returned",IF(I84="","Out",IF(NOW()&gt;I84+J84,"OVERDUE","Out"))))</f>
        <v/>
      </c>
      <c r="Q84" s="15">
        <f>IF(OR(A84="",B84=""),"",ROUND((IF(L84="",NOW(),L84+M84)-(A84+B84))*24,1))</f>
        <v/>
      </c>
      <c r="R84" s="16">
        <f>IF(OR(A84="",B84=""),"",A84+B84)</f>
        <v/>
      </c>
    </row>
    <row r="85">
      <c r="A85" s="10" t="n"/>
      <c r="B85" s="11" t="n"/>
      <c r="C85" s="12" t="n"/>
      <c r="D85" s="13">
        <f>IF(C85="","",IFERROR(VLOOKUP(C85,'Key inventory'!$A$5:$C$104,2,FALSE),""))</f>
        <v/>
      </c>
      <c r="E85" s="13">
        <f>IF(C85="","",IFERROR(VLOOKUP(C85,'Key inventory'!$A$5:$C$104,3,FALSE),""))</f>
        <v/>
      </c>
      <c r="F85" s="14" t="n"/>
      <c r="G85" s="12" t="n"/>
      <c r="H85" s="14" t="n"/>
      <c r="I85" s="10" t="n"/>
      <c r="J85" s="11" t="n"/>
      <c r="K85" s="14" t="n"/>
      <c r="L85" s="10" t="n"/>
      <c r="M85" s="11" t="n"/>
      <c r="N85" s="14" t="n"/>
      <c r="O85" s="14" t="n"/>
      <c r="P85" s="13">
        <f>IF(OR(A85="",C85=""),"",IF(L85&lt;&gt;"","Returned",IF(I85="","Out",IF(NOW()&gt;I85+J85,"OVERDUE","Out"))))</f>
        <v/>
      </c>
      <c r="Q85" s="15">
        <f>IF(OR(A85="",B85=""),"",ROUND((IF(L85="",NOW(),L85+M85)-(A85+B85))*24,1))</f>
        <v/>
      </c>
      <c r="R85" s="16">
        <f>IF(OR(A85="",B85=""),"",A85+B85)</f>
        <v/>
      </c>
    </row>
    <row r="86">
      <c r="A86" s="10" t="n"/>
      <c r="B86" s="11" t="n"/>
      <c r="C86" s="12" t="n"/>
      <c r="D86" s="13">
        <f>IF(C86="","",IFERROR(VLOOKUP(C86,'Key inventory'!$A$5:$C$104,2,FALSE),""))</f>
        <v/>
      </c>
      <c r="E86" s="13">
        <f>IF(C86="","",IFERROR(VLOOKUP(C86,'Key inventory'!$A$5:$C$104,3,FALSE),""))</f>
        <v/>
      </c>
      <c r="F86" s="14" t="n"/>
      <c r="G86" s="12" t="n"/>
      <c r="H86" s="14" t="n"/>
      <c r="I86" s="10" t="n"/>
      <c r="J86" s="11" t="n"/>
      <c r="K86" s="14" t="n"/>
      <c r="L86" s="10" t="n"/>
      <c r="M86" s="11" t="n"/>
      <c r="N86" s="14" t="n"/>
      <c r="O86" s="14" t="n"/>
      <c r="P86" s="13">
        <f>IF(OR(A86="",C86=""),"",IF(L86&lt;&gt;"","Returned",IF(I86="","Out",IF(NOW()&gt;I86+J86,"OVERDUE","Out"))))</f>
        <v/>
      </c>
      <c r="Q86" s="15">
        <f>IF(OR(A86="",B86=""),"",ROUND((IF(L86="",NOW(),L86+M86)-(A86+B86))*24,1))</f>
        <v/>
      </c>
      <c r="R86" s="16">
        <f>IF(OR(A86="",B86=""),"",A86+B86)</f>
        <v/>
      </c>
    </row>
    <row r="87">
      <c r="A87" s="10" t="n"/>
      <c r="B87" s="11" t="n"/>
      <c r="C87" s="12" t="n"/>
      <c r="D87" s="13">
        <f>IF(C87="","",IFERROR(VLOOKUP(C87,'Key inventory'!$A$5:$C$104,2,FALSE),""))</f>
        <v/>
      </c>
      <c r="E87" s="13">
        <f>IF(C87="","",IFERROR(VLOOKUP(C87,'Key inventory'!$A$5:$C$104,3,FALSE),""))</f>
        <v/>
      </c>
      <c r="F87" s="14" t="n"/>
      <c r="G87" s="12" t="n"/>
      <c r="H87" s="14" t="n"/>
      <c r="I87" s="10" t="n"/>
      <c r="J87" s="11" t="n"/>
      <c r="K87" s="14" t="n"/>
      <c r="L87" s="10" t="n"/>
      <c r="M87" s="11" t="n"/>
      <c r="N87" s="14" t="n"/>
      <c r="O87" s="14" t="n"/>
      <c r="P87" s="13">
        <f>IF(OR(A87="",C87=""),"",IF(L87&lt;&gt;"","Returned",IF(I87="","Out",IF(NOW()&gt;I87+J87,"OVERDUE","Out"))))</f>
        <v/>
      </c>
      <c r="Q87" s="15">
        <f>IF(OR(A87="",B87=""),"",ROUND((IF(L87="",NOW(),L87+M87)-(A87+B87))*24,1))</f>
        <v/>
      </c>
      <c r="R87" s="16">
        <f>IF(OR(A87="",B87=""),"",A87+B87)</f>
        <v/>
      </c>
    </row>
    <row r="88">
      <c r="A88" s="10" t="n"/>
      <c r="B88" s="11" t="n"/>
      <c r="C88" s="12" t="n"/>
      <c r="D88" s="13">
        <f>IF(C88="","",IFERROR(VLOOKUP(C88,'Key inventory'!$A$5:$C$104,2,FALSE),""))</f>
        <v/>
      </c>
      <c r="E88" s="13">
        <f>IF(C88="","",IFERROR(VLOOKUP(C88,'Key inventory'!$A$5:$C$104,3,FALSE),""))</f>
        <v/>
      </c>
      <c r="F88" s="14" t="n"/>
      <c r="G88" s="12" t="n"/>
      <c r="H88" s="14" t="n"/>
      <c r="I88" s="10" t="n"/>
      <c r="J88" s="11" t="n"/>
      <c r="K88" s="14" t="n"/>
      <c r="L88" s="10" t="n"/>
      <c r="M88" s="11" t="n"/>
      <c r="N88" s="14" t="n"/>
      <c r="O88" s="14" t="n"/>
      <c r="P88" s="13">
        <f>IF(OR(A88="",C88=""),"",IF(L88&lt;&gt;"","Returned",IF(I88="","Out",IF(NOW()&gt;I88+J88,"OVERDUE","Out"))))</f>
        <v/>
      </c>
      <c r="Q88" s="15">
        <f>IF(OR(A88="",B88=""),"",ROUND((IF(L88="",NOW(),L88+M88)-(A88+B88))*24,1))</f>
        <v/>
      </c>
      <c r="R88" s="16">
        <f>IF(OR(A88="",B88=""),"",A88+B88)</f>
        <v/>
      </c>
    </row>
    <row r="89">
      <c r="A89" s="10" t="n"/>
      <c r="B89" s="11" t="n"/>
      <c r="C89" s="12" t="n"/>
      <c r="D89" s="13">
        <f>IF(C89="","",IFERROR(VLOOKUP(C89,'Key inventory'!$A$5:$C$104,2,FALSE),""))</f>
        <v/>
      </c>
      <c r="E89" s="13">
        <f>IF(C89="","",IFERROR(VLOOKUP(C89,'Key inventory'!$A$5:$C$104,3,FALSE),""))</f>
        <v/>
      </c>
      <c r="F89" s="14" t="n"/>
      <c r="G89" s="12" t="n"/>
      <c r="H89" s="14" t="n"/>
      <c r="I89" s="10" t="n"/>
      <c r="J89" s="11" t="n"/>
      <c r="K89" s="14" t="n"/>
      <c r="L89" s="10" t="n"/>
      <c r="M89" s="11" t="n"/>
      <c r="N89" s="14" t="n"/>
      <c r="O89" s="14" t="n"/>
      <c r="P89" s="13">
        <f>IF(OR(A89="",C89=""),"",IF(L89&lt;&gt;"","Returned",IF(I89="","Out",IF(NOW()&gt;I89+J89,"OVERDUE","Out"))))</f>
        <v/>
      </c>
      <c r="Q89" s="15">
        <f>IF(OR(A89="",B89=""),"",ROUND((IF(L89="",NOW(),L89+M89)-(A89+B89))*24,1))</f>
        <v/>
      </c>
      <c r="R89" s="16">
        <f>IF(OR(A89="",B89=""),"",A89+B89)</f>
        <v/>
      </c>
    </row>
    <row r="90">
      <c r="A90" s="10" t="n"/>
      <c r="B90" s="11" t="n"/>
      <c r="C90" s="12" t="n"/>
      <c r="D90" s="13">
        <f>IF(C90="","",IFERROR(VLOOKUP(C90,'Key inventory'!$A$5:$C$104,2,FALSE),""))</f>
        <v/>
      </c>
      <c r="E90" s="13">
        <f>IF(C90="","",IFERROR(VLOOKUP(C90,'Key inventory'!$A$5:$C$104,3,FALSE),""))</f>
        <v/>
      </c>
      <c r="F90" s="14" t="n"/>
      <c r="G90" s="12" t="n"/>
      <c r="H90" s="14" t="n"/>
      <c r="I90" s="10" t="n"/>
      <c r="J90" s="11" t="n"/>
      <c r="K90" s="14" t="n"/>
      <c r="L90" s="10" t="n"/>
      <c r="M90" s="11" t="n"/>
      <c r="N90" s="14" t="n"/>
      <c r="O90" s="14" t="n"/>
      <c r="P90" s="13">
        <f>IF(OR(A90="",C90=""),"",IF(L90&lt;&gt;"","Returned",IF(I90="","Out",IF(NOW()&gt;I90+J90,"OVERDUE","Out"))))</f>
        <v/>
      </c>
      <c r="Q90" s="15">
        <f>IF(OR(A90="",B90=""),"",ROUND((IF(L90="",NOW(),L90+M90)-(A90+B90))*24,1))</f>
        <v/>
      </c>
      <c r="R90" s="16">
        <f>IF(OR(A90="",B90=""),"",A90+B90)</f>
        <v/>
      </c>
    </row>
    <row r="91">
      <c r="A91" s="10" t="n"/>
      <c r="B91" s="11" t="n"/>
      <c r="C91" s="12" t="n"/>
      <c r="D91" s="13">
        <f>IF(C91="","",IFERROR(VLOOKUP(C91,'Key inventory'!$A$5:$C$104,2,FALSE),""))</f>
        <v/>
      </c>
      <c r="E91" s="13">
        <f>IF(C91="","",IFERROR(VLOOKUP(C91,'Key inventory'!$A$5:$C$104,3,FALSE),""))</f>
        <v/>
      </c>
      <c r="F91" s="14" t="n"/>
      <c r="G91" s="12" t="n"/>
      <c r="H91" s="14" t="n"/>
      <c r="I91" s="10" t="n"/>
      <c r="J91" s="11" t="n"/>
      <c r="K91" s="14" t="n"/>
      <c r="L91" s="10" t="n"/>
      <c r="M91" s="11" t="n"/>
      <c r="N91" s="14" t="n"/>
      <c r="O91" s="14" t="n"/>
      <c r="P91" s="13">
        <f>IF(OR(A91="",C91=""),"",IF(L91&lt;&gt;"","Returned",IF(I91="","Out",IF(NOW()&gt;I91+J91,"OVERDUE","Out"))))</f>
        <v/>
      </c>
      <c r="Q91" s="15">
        <f>IF(OR(A91="",B91=""),"",ROUND((IF(L91="",NOW(),L91+M91)-(A91+B91))*24,1))</f>
        <v/>
      </c>
      <c r="R91" s="16">
        <f>IF(OR(A91="",B91=""),"",A91+B91)</f>
        <v/>
      </c>
    </row>
    <row r="92">
      <c r="A92" s="10" t="n"/>
      <c r="B92" s="11" t="n"/>
      <c r="C92" s="12" t="n"/>
      <c r="D92" s="13">
        <f>IF(C92="","",IFERROR(VLOOKUP(C92,'Key inventory'!$A$5:$C$104,2,FALSE),""))</f>
        <v/>
      </c>
      <c r="E92" s="13">
        <f>IF(C92="","",IFERROR(VLOOKUP(C92,'Key inventory'!$A$5:$C$104,3,FALSE),""))</f>
        <v/>
      </c>
      <c r="F92" s="14" t="n"/>
      <c r="G92" s="12" t="n"/>
      <c r="H92" s="14" t="n"/>
      <c r="I92" s="10" t="n"/>
      <c r="J92" s="11" t="n"/>
      <c r="K92" s="14" t="n"/>
      <c r="L92" s="10" t="n"/>
      <c r="M92" s="11" t="n"/>
      <c r="N92" s="14" t="n"/>
      <c r="O92" s="14" t="n"/>
      <c r="P92" s="13">
        <f>IF(OR(A92="",C92=""),"",IF(L92&lt;&gt;"","Returned",IF(I92="","Out",IF(NOW()&gt;I92+J92,"OVERDUE","Out"))))</f>
        <v/>
      </c>
      <c r="Q92" s="15">
        <f>IF(OR(A92="",B92=""),"",ROUND((IF(L92="",NOW(),L92+M92)-(A92+B92))*24,1))</f>
        <v/>
      </c>
      <c r="R92" s="16">
        <f>IF(OR(A92="",B92=""),"",A92+B92)</f>
        <v/>
      </c>
    </row>
    <row r="93">
      <c r="A93" s="10" t="n"/>
      <c r="B93" s="11" t="n"/>
      <c r="C93" s="12" t="n"/>
      <c r="D93" s="13">
        <f>IF(C93="","",IFERROR(VLOOKUP(C93,'Key inventory'!$A$5:$C$104,2,FALSE),""))</f>
        <v/>
      </c>
      <c r="E93" s="13">
        <f>IF(C93="","",IFERROR(VLOOKUP(C93,'Key inventory'!$A$5:$C$104,3,FALSE),""))</f>
        <v/>
      </c>
      <c r="F93" s="14" t="n"/>
      <c r="G93" s="12" t="n"/>
      <c r="H93" s="14" t="n"/>
      <c r="I93" s="10" t="n"/>
      <c r="J93" s="11" t="n"/>
      <c r="K93" s="14" t="n"/>
      <c r="L93" s="10" t="n"/>
      <c r="M93" s="11" t="n"/>
      <c r="N93" s="14" t="n"/>
      <c r="O93" s="14" t="n"/>
      <c r="P93" s="13">
        <f>IF(OR(A93="",C93=""),"",IF(L93&lt;&gt;"","Returned",IF(I93="","Out",IF(NOW()&gt;I93+J93,"OVERDUE","Out"))))</f>
        <v/>
      </c>
      <c r="Q93" s="15">
        <f>IF(OR(A93="",B93=""),"",ROUND((IF(L93="",NOW(),L93+M93)-(A93+B93))*24,1))</f>
        <v/>
      </c>
      <c r="R93" s="16">
        <f>IF(OR(A93="",B93=""),"",A93+B93)</f>
        <v/>
      </c>
    </row>
    <row r="94">
      <c r="A94" s="10" t="n"/>
      <c r="B94" s="11" t="n"/>
      <c r="C94" s="12" t="n"/>
      <c r="D94" s="13">
        <f>IF(C94="","",IFERROR(VLOOKUP(C94,'Key inventory'!$A$5:$C$104,2,FALSE),""))</f>
        <v/>
      </c>
      <c r="E94" s="13">
        <f>IF(C94="","",IFERROR(VLOOKUP(C94,'Key inventory'!$A$5:$C$104,3,FALSE),""))</f>
        <v/>
      </c>
      <c r="F94" s="14" t="n"/>
      <c r="G94" s="12" t="n"/>
      <c r="H94" s="14" t="n"/>
      <c r="I94" s="10" t="n"/>
      <c r="J94" s="11" t="n"/>
      <c r="K94" s="14" t="n"/>
      <c r="L94" s="10" t="n"/>
      <c r="M94" s="11" t="n"/>
      <c r="N94" s="14" t="n"/>
      <c r="O94" s="14" t="n"/>
      <c r="P94" s="13">
        <f>IF(OR(A94="",C94=""),"",IF(L94&lt;&gt;"","Returned",IF(I94="","Out",IF(NOW()&gt;I94+J94,"OVERDUE","Out"))))</f>
        <v/>
      </c>
      <c r="Q94" s="15">
        <f>IF(OR(A94="",B94=""),"",ROUND((IF(L94="",NOW(),L94+M94)-(A94+B94))*24,1))</f>
        <v/>
      </c>
      <c r="R94" s="16">
        <f>IF(OR(A94="",B94=""),"",A94+B94)</f>
        <v/>
      </c>
    </row>
    <row r="95">
      <c r="A95" s="10" t="n"/>
      <c r="B95" s="11" t="n"/>
      <c r="C95" s="12" t="n"/>
      <c r="D95" s="13">
        <f>IF(C95="","",IFERROR(VLOOKUP(C95,'Key inventory'!$A$5:$C$104,2,FALSE),""))</f>
        <v/>
      </c>
      <c r="E95" s="13">
        <f>IF(C95="","",IFERROR(VLOOKUP(C95,'Key inventory'!$A$5:$C$104,3,FALSE),""))</f>
        <v/>
      </c>
      <c r="F95" s="14" t="n"/>
      <c r="G95" s="12" t="n"/>
      <c r="H95" s="14" t="n"/>
      <c r="I95" s="10" t="n"/>
      <c r="J95" s="11" t="n"/>
      <c r="K95" s="14" t="n"/>
      <c r="L95" s="10" t="n"/>
      <c r="M95" s="11" t="n"/>
      <c r="N95" s="14" t="n"/>
      <c r="O95" s="14" t="n"/>
      <c r="P95" s="13">
        <f>IF(OR(A95="",C95=""),"",IF(L95&lt;&gt;"","Returned",IF(I95="","Out",IF(NOW()&gt;I95+J95,"OVERDUE","Out"))))</f>
        <v/>
      </c>
      <c r="Q95" s="15">
        <f>IF(OR(A95="",B95=""),"",ROUND((IF(L95="",NOW(),L95+M95)-(A95+B95))*24,1))</f>
        <v/>
      </c>
      <c r="R95" s="16">
        <f>IF(OR(A95="",B95=""),"",A95+B95)</f>
        <v/>
      </c>
    </row>
    <row r="96">
      <c r="A96" s="10" t="n"/>
      <c r="B96" s="11" t="n"/>
      <c r="C96" s="12" t="n"/>
      <c r="D96" s="13">
        <f>IF(C96="","",IFERROR(VLOOKUP(C96,'Key inventory'!$A$5:$C$104,2,FALSE),""))</f>
        <v/>
      </c>
      <c r="E96" s="13">
        <f>IF(C96="","",IFERROR(VLOOKUP(C96,'Key inventory'!$A$5:$C$104,3,FALSE),""))</f>
        <v/>
      </c>
      <c r="F96" s="14" t="n"/>
      <c r="G96" s="12" t="n"/>
      <c r="H96" s="14" t="n"/>
      <c r="I96" s="10" t="n"/>
      <c r="J96" s="11" t="n"/>
      <c r="K96" s="14" t="n"/>
      <c r="L96" s="10" t="n"/>
      <c r="M96" s="11" t="n"/>
      <c r="N96" s="14" t="n"/>
      <c r="O96" s="14" t="n"/>
      <c r="P96" s="13">
        <f>IF(OR(A96="",C96=""),"",IF(L96&lt;&gt;"","Returned",IF(I96="","Out",IF(NOW()&gt;I96+J96,"OVERDUE","Out"))))</f>
        <v/>
      </c>
      <c r="Q96" s="15">
        <f>IF(OR(A96="",B96=""),"",ROUND((IF(L96="",NOW(),L96+M96)-(A96+B96))*24,1))</f>
        <v/>
      </c>
      <c r="R96" s="16">
        <f>IF(OR(A96="",B96=""),"",A96+B96)</f>
        <v/>
      </c>
    </row>
    <row r="97">
      <c r="A97" s="10" t="n"/>
      <c r="B97" s="11" t="n"/>
      <c r="C97" s="12" t="n"/>
      <c r="D97" s="13">
        <f>IF(C97="","",IFERROR(VLOOKUP(C97,'Key inventory'!$A$5:$C$104,2,FALSE),""))</f>
        <v/>
      </c>
      <c r="E97" s="13">
        <f>IF(C97="","",IFERROR(VLOOKUP(C97,'Key inventory'!$A$5:$C$104,3,FALSE),""))</f>
        <v/>
      </c>
      <c r="F97" s="14" t="n"/>
      <c r="G97" s="12" t="n"/>
      <c r="H97" s="14" t="n"/>
      <c r="I97" s="10" t="n"/>
      <c r="J97" s="11" t="n"/>
      <c r="K97" s="14" t="n"/>
      <c r="L97" s="10" t="n"/>
      <c r="M97" s="11" t="n"/>
      <c r="N97" s="14" t="n"/>
      <c r="O97" s="14" t="n"/>
      <c r="P97" s="13">
        <f>IF(OR(A97="",C97=""),"",IF(L97&lt;&gt;"","Returned",IF(I97="","Out",IF(NOW()&gt;I97+J97,"OVERDUE","Out"))))</f>
        <v/>
      </c>
      <c r="Q97" s="15">
        <f>IF(OR(A97="",B97=""),"",ROUND((IF(L97="",NOW(),L97+M97)-(A97+B97))*24,1))</f>
        <v/>
      </c>
      <c r="R97" s="16">
        <f>IF(OR(A97="",B97=""),"",A97+B97)</f>
        <v/>
      </c>
    </row>
    <row r="98">
      <c r="A98" s="10" t="n"/>
      <c r="B98" s="11" t="n"/>
      <c r="C98" s="12" t="n"/>
      <c r="D98" s="13">
        <f>IF(C98="","",IFERROR(VLOOKUP(C98,'Key inventory'!$A$5:$C$104,2,FALSE),""))</f>
        <v/>
      </c>
      <c r="E98" s="13">
        <f>IF(C98="","",IFERROR(VLOOKUP(C98,'Key inventory'!$A$5:$C$104,3,FALSE),""))</f>
        <v/>
      </c>
      <c r="F98" s="14" t="n"/>
      <c r="G98" s="12" t="n"/>
      <c r="H98" s="14" t="n"/>
      <c r="I98" s="10" t="n"/>
      <c r="J98" s="11" t="n"/>
      <c r="K98" s="14" t="n"/>
      <c r="L98" s="10" t="n"/>
      <c r="M98" s="11" t="n"/>
      <c r="N98" s="14" t="n"/>
      <c r="O98" s="14" t="n"/>
      <c r="P98" s="13">
        <f>IF(OR(A98="",C98=""),"",IF(L98&lt;&gt;"","Returned",IF(I98="","Out",IF(NOW()&gt;I98+J98,"OVERDUE","Out"))))</f>
        <v/>
      </c>
      <c r="Q98" s="15">
        <f>IF(OR(A98="",B98=""),"",ROUND((IF(L98="",NOW(),L98+M98)-(A98+B98))*24,1))</f>
        <v/>
      </c>
      <c r="R98" s="16">
        <f>IF(OR(A98="",B98=""),"",A98+B98)</f>
        <v/>
      </c>
    </row>
    <row r="99">
      <c r="A99" s="10" t="n"/>
      <c r="B99" s="11" t="n"/>
      <c r="C99" s="12" t="n"/>
      <c r="D99" s="13">
        <f>IF(C99="","",IFERROR(VLOOKUP(C99,'Key inventory'!$A$5:$C$104,2,FALSE),""))</f>
        <v/>
      </c>
      <c r="E99" s="13">
        <f>IF(C99="","",IFERROR(VLOOKUP(C99,'Key inventory'!$A$5:$C$104,3,FALSE),""))</f>
        <v/>
      </c>
      <c r="F99" s="14" t="n"/>
      <c r="G99" s="12" t="n"/>
      <c r="H99" s="14" t="n"/>
      <c r="I99" s="10" t="n"/>
      <c r="J99" s="11" t="n"/>
      <c r="K99" s="14" t="n"/>
      <c r="L99" s="10" t="n"/>
      <c r="M99" s="11" t="n"/>
      <c r="N99" s="14" t="n"/>
      <c r="O99" s="14" t="n"/>
      <c r="P99" s="13">
        <f>IF(OR(A99="",C99=""),"",IF(L99&lt;&gt;"","Returned",IF(I99="","Out",IF(NOW()&gt;I99+J99,"OVERDUE","Out"))))</f>
        <v/>
      </c>
      <c r="Q99" s="15">
        <f>IF(OR(A99="",B99=""),"",ROUND((IF(L99="",NOW(),L99+M99)-(A99+B99))*24,1))</f>
        <v/>
      </c>
      <c r="R99" s="16">
        <f>IF(OR(A99="",B99=""),"",A99+B99)</f>
        <v/>
      </c>
    </row>
    <row r="100">
      <c r="A100" s="10" t="n"/>
      <c r="B100" s="11" t="n"/>
      <c r="C100" s="12" t="n"/>
      <c r="D100" s="13">
        <f>IF(C100="","",IFERROR(VLOOKUP(C100,'Key inventory'!$A$5:$C$104,2,FALSE),""))</f>
        <v/>
      </c>
      <c r="E100" s="13">
        <f>IF(C100="","",IFERROR(VLOOKUP(C100,'Key inventory'!$A$5:$C$104,3,FALSE),""))</f>
        <v/>
      </c>
      <c r="F100" s="14" t="n"/>
      <c r="G100" s="12" t="n"/>
      <c r="H100" s="14" t="n"/>
      <c r="I100" s="10" t="n"/>
      <c r="J100" s="11" t="n"/>
      <c r="K100" s="14" t="n"/>
      <c r="L100" s="10" t="n"/>
      <c r="M100" s="11" t="n"/>
      <c r="N100" s="14" t="n"/>
      <c r="O100" s="14" t="n"/>
      <c r="P100" s="13">
        <f>IF(OR(A100="",C100=""),"",IF(L100&lt;&gt;"","Returned",IF(I100="","Out",IF(NOW()&gt;I100+J100,"OVERDUE","Out"))))</f>
        <v/>
      </c>
      <c r="Q100" s="15">
        <f>IF(OR(A100="",B100=""),"",ROUND((IF(L100="",NOW(),L100+M100)-(A100+B100))*24,1))</f>
        <v/>
      </c>
      <c r="R100" s="16">
        <f>IF(OR(A100="",B100=""),"",A100+B100)</f>
        <v/>
      </c>
    </row>
    <row r="101">
      <c r="A101" s="10" t="n"/>
      <c r="B101" s="11" t="n"/>
      <c r="C101" s="12" t="n"/>
      <c r="D101" s="13">
        <f>IF(C101="","",IFERROR(VLOOKUP(C101,'Key inventory'!$A$5:$C$104,2,FALSE),""))</f>
        <v/>
      </c>
      <c r="E101" s="13">
        <f>IF(C101="","",IFERROR(VLOOKUP(C101,'Key inventory'!$A$5:$C$104,3,FALSE),""))</f>
        <v/>
      </c>
      <c r="F101" s="14" t="n"/>
      <c r="G101" s="12" t="n"/>
      <c r="H101" s="14" t="n"/>
      <c r="I101" s="10" t="n"/>
      <c r="J101" s="11" t="n"/>
      <c r="K101" s="14" t="n"/>
      <c r="L101" s="10" t="n"/>
      <c r="M101" s="11" t="n"/>
      <c r="N101" s="14" t="n"/>
      <c r="O101" s="14" t="n"/>
      <c r="P101" s="13">
        <f>IF(OR(A101="",C101=""),"",IF(L101&lt;&gt;"","Returned",IF(I101="","Out",IF(NOW()&gt;I101+J101,"OVERDUE","Out"))))</f>
        <v/>
      </c>
      <c r="Q101" s="15">
        <f>IF(OR(A101="",B101=""),"",ROUND((IF(L101="",NOW(),L101+M101)-(A101+B101))*24,1))</f>
        <v/>
      </c>
      <c r="R101" s="16">
        <f>IF(OR(A101="",B101=""),"",A101+B101)</f>
        <v/>
      </c>
    </row>
    <row r="102">
      <c r="A102" s="10" t="n"/>
      <c r="B102" s="11" t="n"/>
      <c r="C102" s="12" t="n"/>
      <c r="D102" s="13">
        <f>IF(C102="","",IFERROR(VLOOKUP(C102,'Key inventory'!$A$5:$C$104,2,FALSE),""))</f>
        <v/>
      </c>
      <c r="E102" s="13">
        <f>IF(C102="","",IFERROR(VLOOKUP(C102,'Key inventory'!$A$5:$C$104,3,FALSE),""))</f>
        <v/>
      </c>
      <c r="F102" s="14" t="n"/>
      <c r="G102" s="12" t="n"/>
      <c r="H102" s="14" t="n"/>
      <c r="I102" s="10" t="n"/>
      <c r="J102" s="11" t="n"/>
      <c r="K102" s="14" t="n"/>
      <c r="L102" s="10" t="n"/>
      <c r="M102" s="11" t="n"/>
      <c r="N102" s="14" t="n"/>
      <c r="O102" s="14" t="n"/>
      <c r="P102" s="13">
        <f>IF(OR(A102="",C102=""),"",IF(L102&lt;&gt;"","Returned",IF(I102="","Out",IF(NOW()&gt;I102+J102,"OVERDUE","Out"))))</f>
        <v/>
      </c>
      <c r="Q102" s="15">
        <f>IF(OR(A102="",B102=""),"",ROUND((IF(L102="",NOW(),L102+M102)-(A102+B102))*24,1))</f>
        <v/>
      </c>
      <c r="R102" s="16">
        <f>IF(OR(A102="",B102=""),"",A102+B102)</f>
        <v/>
      </c>
    </row>
    <row r="103">
      <c r="A103" s="10" t="n"/>
      <c r="B103" s="11" t="n"/>
      <c r="C103" s="12" t="n"/>
      <c r="D103" s="13">
        <f>IF(C103="","",IFERROR(VLOOKUP(C103,'Key inventory'!$A$5:$C$104,2,FALSE),""))</f>
        <v/>
      </c>
      <c r="E103" s="13">
        <f>IF(C103="","",IFERROR(VLOOKUP(C103,'Key inventory'!$A$5:$C$104,3,FALSE),""))</f>
        <v/>
      </c>
      <c r="F103" s="14" t="n"/>
      <c r="G103" s="12" t="n"/>
      <c r="H103" s="14" t="n"/>
      <c r="I103" s="10" t="n"/>
      <c r="J103" s="11" t="n"/>
      <c r="K103" s="14" t="n"/>
      <c r="L103" s="10" t="n"/>
      <c r="M103" s="11" t="n"/>
      <c r="N103" s="14" t="n"/>
      <c r="O103" s="14" t="n"/>
      <c r="P103" s="13">
        <f>IF(OR(A103="",C103=""),"",IF(L103&lt;&gt;"","Returned",IF(I103="","Out",IF(NOW()&gt;I103+J103,"OVERDUE","Out"))))</f>
        <v/>
      </c>
      <c r="Q103" s="15">
        <f>IF(OR(A103="",B103=""),"",ROUND((IF(L103="",NOW(),L103+M103)-(A103+B103))*24,1))</f>
        <v/>
      </c>
      <c r="R103" s="16">
        <f>IF(OR(A103="",B103=""),"",A103+B103)</f>
        <v/>
      </c>
    </row>
    <row r="104">
      <c r="A104" s="10" t="n"/>
      <c r="B104" s="11" t="n"/>
      <c r="C104" s="12" t="n"/>
      <c r="D104" s="13">
        <f>IF(C104="","",IFERROR(VLOOKUP(C104,'Key inventory'!$A$5:$C$104,2,FALSE),""))</f>
        <v/>
      </c>
      <c r="E104" s="13">
        <f>IF(C104="","",IFERROR(VLOOKUP(C104,'Key inventory'!$A$5:$C$104,3,FALSE),""))</f>
        <v/>
      </c>
      <c r="F104" s="14" t="n"/>
      <c r="G104" s="12" t="n"/>
      <c r="H104" s="14" t="n"/>
      <c r="I104" s="10" t="n"/>
      <c r="J104" s="11" t="n"/>
      <c r="K104" s="14" t="n"/>
      <c r="L104" s="10" t="n"/>
      <c r="M104" s="11" t="n"/>
      <c r="N104" s="14" t="n"/>
      <c r="O104" s="14" t="n"/>
      <c r="P104" s="13">
        <f>IF(OR(A104="",C104=""),"",IF(L104&lt;&gt;"","Returned",IF(I104="","Out",IF(NOW()&gt;I104+J104,"OVERDUE","Out"))))</f>
        <v/>
      </c>
      <c r="Q104" s="15">
        <f>IF(OR(A104="",B104=""),"",ROUND((IF(L104="",NOW(),L104+M104)-(A104+B104))*24,1))</f>
        <v/>
      </c>
      <c r="R104" s="16">
        <f>IF(OR(A104="",B104=""),"",A104+B104)</f>
        <v/>
      </c>
    </row>
    <row r="105">
      <c r="A105" s="10" t="n"/>
      <c r="B105" s="11" t="n"/>
      <c r="C105" s="12" t="n"/>
      <c r="D105" s="13">
        <f>IF(C105="","",IFERROR(VLOOKUP(C105,'Key inventory'!$A$5:$C$104,2,FALSE),""))</f>
        <v/>
      </c>
      <c r="E105" s="13">
        <f>IF(C105="","",IFERROR(VLOOKUP(C105,'Key inventory'!$A$5:$C$104,3,FALSE),""))</f>
        <v/>
      </c>
      <c r="F105" s="14" t="n"/>
      <c r="G105" s="12" t="n"/>
      <c r="H105" s="14" t="n"/>
      <c r="I105" s="10" t="n"/>
      <c r="J105" s="11" t="n"/>
      <c r="K105" s="14" t="n"/>
      <c r="L105" s="10" t="n"/>
      <c r="M105" s="11" t="n"/>
      <c r="N105" s="14" t="n"/>
      <c r="O105" s="14" t="n"/>
      <c r="P105" s="13">
        <f>IF(OR(A105="",C105=""),"",IF(L105&lt;&gt;"","Returned",IF(I105="","Out",IF(NOW()&gt;I105+J105,"OVERDUE","Out"))))</f>
        <v/>
      </c>
      <c r="Q105" s="15">
        <f>IF(OR(A105="",B105=""),"",ROUND((IF(L105="",NOW(),L105+M105)-(A105+B105))*24,1))</f>
        <v/>
      </c>
      <c r="R105" s="16">
        <f>IF(OR(A105="",B105=""),"",A105+B105)</f>
        <v/>
      </c>
    </row>
    <row r="106">
      <c r="A106" s="10" t="n"/>
      <c r="B106" s="11" t="n"/>
      <c r="C106" s="12" t="n"/>
      <c r="D106" s="13">
        <f>IF(C106="","",IFERROR(VLOOKUP(C106,'Key inventory'!$A$5:$C$104,2,FALSE),""))</f>
        <v/>
      </c>
      <c r="E106" s="13">
        <f>IF(C106="","",IFERROR(VLOOKUP(C106,'Key inventory'!$A$5:$C$104,3,FALSE),""))</f>
        <v/>
      </c>
      <c r="F106" s="14" t="n"/>
      <c r="G106" s="12" t="n"/>
      <c r="H106" s="14" t="n"/>
      <c r="I106" s="10" t="n"/>
      <c r="J106" s="11" t="n"/>
      <c r="K106" s="14" t="n"/>
      <c r="L106" s="10" t="n"/>
      <c r="M106" s="11" t="n"/>
      <c r="N106" s="14" t="n"/>
      <c r="O106" s="14" t="n"/>
      <c r="P106" s="13">
        <f>IF(OR(A106="",C106=""),"",IF(L106&lt;&gt;"","Returned",IF(I106="","Out",IF(NOW()&gt;I106+J106,"OVERDUE","Out"))))</f>
        <v/>
      </c>
      <c r="Q106" s="15">
        <f>IF(OR(A106="",B106=""),"",ROUND((IF(L106="",NOW(),L106+M106)-(A106+B106))*24,1))</f>
        <v/>
      </c>
      <c r="R106" s="16">
        <f>IF(OR(A106="",B106=""),"",A106+B106)</f>
        <v/>
      </c>
    </row>
    <row r="107">
      <c r="A107" s="10" t="n"/>
      <c r="B107" s="11" t="n"/>
      <c r="C107" s="12" t="n"/>
      <c r="D107" s="13">
        <f>IF(C107="","",IFERROR(VLOOKUP(C107,'Key inventory'!$A$5:$C$104,2,FALSE),""))</f>
        <v/>
      </c>
      <c r="E107" s="13">
        <f>IF(C107="","",IFERROR(VLOOKUP(C107,'Key inventory'!$A$5:$C$104,3,FALSE),""))</f>
        <v/>
      </c>
      <c r="F107" s="14" t="n"/>
      <c r="G107" s="12" t="n"/>
      <c r="H107" s="14" t="n"/>
      <c r="I107" s="10" t="n"/>
      <c r="J107" s="11" t="n"/>
      <c r="K107" s="14" t="n"/>
      <c r="L107" s="10" t="n"/>
      <c r="M107" s="11" t="n"/>
      <c r="N107" s="14" t="n"/>
      <c r="O107" s="14" t="n"/>
      <c r="P107" s="13">
        <f>IF(OR(A107="",C107=""),"",IF(L107&lt;&gt;"","Returned",IF(I107="","Out",IF(NOW()&gt;I107+J107,"OVERDUE","Out"))))</f>
        <v/>
      </c>
      <c r="Q107" s="15">
        <f>IF(OR(A107="",B107=""),"",ROUND((IF(L107="",NOW(),L107+M107)-(A107+B107))*24,1))</f>
        <v/>
      </c>
      <c r="R107" s="16">
        <f>IF(OR(A107="",B107=""),"",A107+B107)</f>
        <v/>
      </c>
    </row>
    <row r="108">
      <c r="A108" s="10" t="n"/>
      <c r="B108" s="11" t="n"/>
      <c r="C108" s="12" t="n"/>
      <c r="D108" s="13">
        <f>IF(C108="","",IFERROR(VLOOKUP(C108,'Key inventory'!$A$5:$C$104,2,FALSE),""))</f>
        <v/>
      </c>
      <c r="E108" s="13">
        <f>IF(C108="","",IFERROR(VLOOKUP(C108,'Key inventory'!$A$5:$C$104,3,FALSE),""))</f>
        <v/>
      </c>
      <c r="F108" s="14" t="n"/>
      <c r="G108" s="12" t="n"/>
      <c r="H108" s="14" t="n"/>
      <c r="I108" s="10" t="n"/>
      <c r="J108" s="11" t="n"/>
      <c r="K108" s="14" t="n"/>
      <c r="L108" s="10" t="n"/>
      <c r="M108" s="11" t="n"/>
      <c r="N108" s="14" t="n"/>
      <c r="O108" s="14" t="n"/>
      <c r="P108" s="13">
        <f>IF(OR(A108="",C108=""),"",IF(L108&lt;&gt;"","Returned",IF(I108="","Out",IF(NOW()&gt;I108+J108,"OVERDUE","Out"))))</f>
        <v/>
      </c>
      <c r="Q108" s="15">
        <f>IF(OR(A108="",B108=""),"",ROUND((IF(L108="",NOW(),L108+M108)-(A108+B108))*24,1))</f>
        <v/>
      </c>
      <c r="R108" s="16">
        <f>IF(OR(A108="",B108=""),"",A108+B108)</f>
        <v/>
      </c>
    </row>
    <row r="109">
      <c r="A109" s="10" t="n"/>
      <c r="B109" s="11" t="n"/>
      <c r="C109" s="12" t="n"/>
      <c r="D109" s="13">
        <f>IF(C109="","",IFERROR(VLOOKUP(C109,'Key inventory'!$A$5:$C$104,2,FALSE),""))</f>
        <v/>
      </c>
      <c r="E109" s="13">
        <f>IF(C109="","",IFERROR(VLOOKUP(C109,'Key inventory'!$A$5:$C$104,3,FALSE),""))</f>
        <v/>
      </c>
      <c r="F109" s="14" t="n"/>
      <c r="G109" s="12" t="n"/>
      <c r="H109" s="14" t="n"/>
      <c r="I109" s="10" t="n"/>
      <c r="J109" s="11" t="n"/>
      <c r="K109" s="14" t="n"/>
      <c r="L109" s="10" t="n"/>
      <c r="M109" s="11" t="n"/>
      <c r="N109" s="14" t="n"/>
      <c r="O109" s="14" t="n"/>
      <c r="P109" s="13">
        <f>IF(OR(A109="",C109=""),"",IF(L109&lt;&gt;"","Returned",IF(I109="","Out",IF(NOW()&gt;I109+J109,"OVERDUE","Out"))))</f>
        <v/>
      </c>
      <c r="Q109" s="15">
        <f>IF(OR(A109="",B109=""),"",ROUND((IF(L109="",NOW(),L109+M109)-(A109+B109))*24,1))</f>
        <v/>
      </c>
      <c r="R109" s="16">
        <f>IF(OR(A109="",B109=""),"",A109+B109)</f>
        <v/>
      </c>
    </row>
    <row r="110">
      <c r="A110" s="10" t="n"/>
      <c r="B110" s="11" t="n"/>
      <c r="C110" s="12" t="n"/>
      <c r="D110" s="13">
        <f>IF(C110="","",IFERROR(VLOOKUP(C110,'Key inventory'!$A$5:$C$104,2,FALSE),""))</f>
        <v/>
      </c>
      <c r="E110" s="13">
        <f>IF(C110="","",IFERROR(VLOOKUP(C110,'Key inventory'!$A$5:$C$104,3,FALSE),""))</f>
        <v/>
      </c>
      <c r="F110" s="14" t="n"/>
      <c r="G110" s="12" t="n"/>
      <c r="H110" s="14" t="n"/>
      <c r="I110" s="10" t="n"/>
      <c r="J110" s="11" t="n"/>
      <c r="K110" s="14" t="n"/>
      <c r="L110" s="10" t="n"/>
      <c r="M110" s="11" t="n"/>
      <c r="N110" s="14" t="n"/>
      <c r="O110" s="14" t="n"/>
      <c r="P110" s="13">
        <f>IF(OR(A110="",C110=""),"",IF(L110&lt;&gt;"","Returned",IF(I110="","Out",IF(NOW()&gt;I110+J110,"OVERDUE","Out"))))</f>
        <v/>
      </c>
      <c r="Q110" s="15">
        <f>IF(OR(A110="",B110=""),"",ROUND((IF(L110="",NOW(),L110+M110)-(A110+B110))*24,1))</f>
        <v/>
      </c>
      <c r="R110" s="16">
        <f>IF(OR(A110="",B110=""),"",A110+B110)</f>
        <v/>
      </c>
    </row>
    <row r="111">
      <c r="A111" s="10" t="n"/>
      <c r="B111" s="11" t="n"/>
      <c r="C111" s="12" t="n"/>
      <c r="D111" s="13">
        <f>IF(C111="","",IFERROR(VLOOKUP(C111,'Key inventory'!$A$5:$C$104,2,FALSE),""))</f>
        <v/>
      </c>
      <c r="E111" s="13">
        <f>IF(C111="","",IFERROR(VLOOKUP(C111,'Key inventory'!$A$5:$C$104,3,FALSE),""))</f>
        <v/>
      </c>
      <c r="F111" s="14" t="n"/>
      <c r="G111" s="12" t="n"/>
      <c r="H111" s="14" t="n"/>
      <c r="I111" s="10" t="n"/>
      <c r="J111" s="11" t="n"/>
      <c r="K111" s="14" t="n"/>
      <c r="L111" s="10" t="n"/>
      <c r="M111" s="11" t="n"/>
      <c r="N111" s="14" t="n"/>
      <c r="O111" s="14" t="n"/>
      <c r="P111" s="13">
        <f>IF(OR(A111="",C111=""),"",IF(L111&lt;&gt;"","Returned",IF(I111="","Out",IF(NOW()&gt;I111+J111,"OVERDUE","Out"))))</f>
        <v/>
      </c>
      <c r="Q111" s="15">
        <f>IF(OR(A111="",B111=""),"",ROUND((IF(L111="",NOW(),L111+M111)-(A111+B111))*24,1))</f>
        <v/>
      </c>
      <c r="R111" s="16">
        <f>IF(OR(A111="",B111=""),"",A111+B111)</f>
        <v/>
      </c>
    </row>
    <row r="112">
      <c r="A112" s="10" t="n"/>
      <c r="B112" s="11" t="n"/>
      <c r="C112" s="12" t="n"/>
      <c r="D112" s="13">
        <f>IF(C112="","",IFERROR(VLOOKUP(C112,'Key inventory'!$A$5:$C$104,2,FALSE),""))</f>
        <v/>
      </c>
      <c r="E112" s="13">
        <f>IF(C112="","",IFERROR(VLOOKUP(C112,'Key inventory'!$A$5:$C$104,3,FALSE),""))</f>
        <v/>
      </c>
      <c r="F112" s="14" t="n"/>
      <c r="G112" s="12" t="n"/>
      <c r="H112" s="14" t="n"/>
      <c r="I112" s="10" t="n"/>
      <c r="J112" s="11" t="n"/>
      <c r="K112" s="14" t="n"/>
      <c r="L112" s="10" t="n"/>
      <c r="M112" s="11" t="n"/>
      <c r="N112" s="14" t="n"/>
      <c r="O112" s="14" t="n"/>
      <c r="P112" s="13">
        <f>IF(OR(A112="",C112=""),"",IF(L112&lt;&gt;"","Returned",IF(I112="","Out",IF(NOW()&gt;I112+J112,"OVERDUE","Out"))))</f>
        <v/>
      </c>
      <c r="Q112" s="15">
        <f>IF(OR(A112="",B112=""),"",ROUND((IF(L112="",NOW(),L112+M112)-(A112+B112))*24,1))</f>
        <v/>
      </c>
      <c r="R112" s="16">
        <f>IF(OR(A112="",B112=""),"",A112+B112)</f>
        <v/>
      </c>
    </row>
    <row r="113">
      <c r="A113" s="10" t="n"/>
      <c r="B113" s="11" t="n"/>
      <c r="C113" s="12" t="n"/>
      <c r="D113" s="13">
        <f>IF(C113="","",IFERROR(VLOOKUP(C113,'Key inventory'!$A$5:$C$104,2,FALSE),""))</f>
        <v/>
      </c>
      <c r="E113" s="13">
        <f>IF(C113="","",IFERROR(VLOOKUP(C113,'Key inventory'!$A$5:$C$104,3,FALSE),""))</f>
        <v/>
      </c>
      <c r="F113" s="14" t="n"/>
      <c r="G113" s="12" t="n"/>
      <c r="H113" s="14" t="n"/>
      <c r="I113" s="10" t="n"/>
      <c r="J113" s="11" t="n"/>
      <c r="K113" s="14" t="n"/>
      <c r="L113" s="10" t="n"/>
      <c r="M113" s="11" t="n"/>
      <c r="N113" s="14" t="n"/>
      <c r="O113" s="14" t="n"/>
      <c r="P113" s="13">
        <f>IF(OR(A113="",C113=""),"",IF(L113&lt;&gt;"","Returned",IF(I113="","Out",IF(NOW()&gt;I113+J113,"OVERDUE","Out"))))</f>
        <v/>
      </c>
      <c r="Q113" s="15">
        <f>IF(OR(A113="",B113=""),"",ROUND((IF(L113="",NOW(),L113+M113)-(A113+B113))*24,1))</f>
        <v/>
      </c>
      <c r="R113" s="16">
        <f>IF(OR(A113="",B113=""),"",A113+B113)</f>
        <v/>
      </c>
    </row>
    <row r="114">
      <c r="A114" s="10" t="n"/>
      <c r="B114" s="11" t="n"/>
      <c r="C114" s="12" t="n"/>
      <c r="D114" s="13">
        <f>IF(C114="","",IFERROR(VLOOKUP(C114,'Key inventory'!$A$5:$C$104,2,FALSE),""))</f>
        <v/>
      </c>
      <c r="E114" s="13">
        <f>IF(C114="","",IFERROR(VLOOKUP(C114,'Key inventory'!$A$5:$C$104,3,FALSE),""))</f>
        <v/>
      </c>
      <c r="F114" s="14" t="n"/>
      <c r="G114" s="12" t="n"/>
      <c r="H114" s="14" t="n"/>
      <c r="I114" s="10" t="n"/>
      <c r="J114" s="11" t="n"/>
      <c r="K114" s="14" t="n"/>
      <c r="L114" s="10" t="n"/>
      <c r="M114" s="11" t="n"/>
      <c r="N114" s="14" t="n"/>
      <c r="O114" s="14" t="n"/>
      <c r="P114" s="13">
        <f>IF(OR(A114="",C114=""),"",IF(L114&lt;&gt;"","Returned",IF(I114="","Out",IF(NOW()&gt;I114+J114,"OVERDUE","Out"))))</f>
        <v/>
      </c>
      <c r="Q114" s="15">
        <f>IF(OR(A114="",B114=""),"",ROUND((IF(L114="",NOW(),L114+M114)-(A114+B114))*24,1))</f>
        <v/>
      </c>
      <c r="R114" s="16">
        <f>IF(OR(A114="",B114=""),"",A114+B114)</f>
        <v/>
      </c>
    </row>
    <row r="115">
      <c r="A115" s="10" t="n"/>
      <c r="B115" s="11" t="n"/>
      <c r="C115" s="12" t="n"/>
      <c r="D115" s="13">
        <f>IF(C115="","",IFERROR(VLOOKUP(C115,'Key inventory'!$A$5:$C$104,2,FALSE),""))</f>
        <v/>
      </c>
      <c r="E115" s="13">
        <f>IF(C115="","",IFERROR(VLOOKUP(C115,'Key inventory'!$A$5:$C$104,3,FALSE),""))</f>
        <v/>
      </c>
      <c r="F115" s="14" t="n"/>
      <c r="G115" s="12" t="n"/>
      <c r="H115" s="14" t="n"/>
      <c r="I115" s="10" t="n"/>
      <c r="J115" s="11" t="n"/>
      <c r="K115" s="14" t="n"/>
      <c r="L115" s="10" t="n"/>
      <c r="M115" s="11" t="n"/>
      <c r="N115" s="14" t="n"/>
      <c r="O115" s="14" t="n"/>
      <c r="P115" s="13">
        <f>IF(OR(A115="",C115=""),"",IF(L115&lt;&gt;"","Returned",IF(I115="","Out",IF(NOW()&gt;I115+J115,"OVERDUE","Out"))))</f>
        <v/>
      </c>
      <c r="Q115" s="15">
        <f>IF(OR(A115="",B115=""),"",ROUND((IF(L115="",NOW(),L115+M115)-(A115+B115))*24,1))</f>
        <v/>
      </c>
      <c r="R115" s="16">
        <f>IF(OR(A115="",B115=""),"",A115+B115)</f>
        <v/>
      </c>
    </row>
    <row r="116">
      <c r="A116" s="10" t="n"/>
      <c r="B116" s="11" t="n"/>
      <c r="C116" s="12" t="n"/>
      <c r="D116" s="13">
        <f>IF(C116="","",IFERROR(VLOOKUP(C116,'Key inventory'!$A$5:$C$104,2,FALSE),""))</f>
        <v/>
      </c>
      <c r="E116" s="13">
        <f>IF(C116="","",IFERROR(VLOOKUP(C116,'Key inventory'!$A$5:$C$104,3,FALSE),""))</f>
        <v/>
      </c>
      <c r="F116" s="14" t="n"/>
      <c r="G116" s="12" t="n"/>
      <c r="H116" s="14" t="n"/>
      <c r="I116" s="10" t="n"/>
      <c r="J116" s="11" t="n"/>
      <c r="K116" s="14" t="n"/>
      <c r="L116" s="10" t="n"/>
      <c r="M116" s="11" t="n"/>
      <c r="N116" s="14" t="n"/>
      <c r="O116" s="14" t="n"/>
      <c r="P116" s="13">
        <f>IF(OR(A116="",C116=""),"",IF(L116&lt;&gt;"","Returned",IF(I116="","Out",IF(NOW()&gt;I116+J116,"OVERDUE","Out"))))</f>
        <v/>
      </c>
      <c r="Q116" s="15">
        <f>IF(OR(A116="",B116=""),"",ROUND((IF(L116="",NOW(),L116+M116)-(A116+B116))*24,1))</f>
        <v/>
      </c>
      <c r="R116" s="16">
        <f>IF(OR(A116="",B116=""),"",A116+B116)</f>
        <v/>
      </c>
    </row>
    <row r="117">
      <c r="A117" s="10" t="n"/>
      <c r="B117" s="11" t="n"/>
      <c r="C117" s="12" t="n"/>
      <c r="D117" s="13">
        <f>IF(C117="","",IFERROR(VLOOKUP(C117,'Key inventory'!$A$5:$C$104,2,FALSE),""))</f>
        <v/>
      </c>
      <c r="E117" s="13">
        <f>IF(C117="","",IFERROR(VLOOKUP(C117,'Key inventory'!$A$5:$C$104,3,FALSE),""))</f>
        <v/>
      </c>
      <c r="F117" s="14" t="n"/>
      <c r="G117" s="12" t="n"/>
      <c r="H117" s="14" t="n"/>
      <c r="I117" s="10" t="n"/>
      <c r="J117" s="11" t="n"/>
      <c r="K117" s="14" t="n"/>
      <c r="L117" s="10" t="n"/>
      <c r="M117" s="11" t="n"/>
      <c r="N117" s="14" t="n"/>
      <c r="O117" s="14" t="n"/>
      <c r="P117" s="13">
        <f>IF(OR(A117="",C117=""),"",IF(L117&lt;&gt;"","Returned",IF(I117="","Out",IF(NOW()&gt;I117+J117,"OVERDUE","Out"))))</f>
        <v/>
      </c>
      <c r="Q117" s="15">
        <f>IF(OR(A117="",B117=""),"",ROUND((IF(L117="",NOW(),L117+M117)-(A117+B117))*24,1))</f>
        <v/>
      </c>
      <c r="R117" s="16">
        <f>IF(OR(A117="",B117=""),"",A117+B117)</f>
        <v/>
      </c>
    </row>
    <row r="118">
      <c r="A118" s="10" t="n"/>
      <c r="B118" s="11" t="n"/>
      <c r="C118" s="12" t="n"/>
      <c r="D118" s="13">
        <f>IF(C118="","",IFERROR(VLOOKUP(C118,'Key inventory'!$A$5:$C$104,2,FALSE),""))</f>
        <v/>
      </c>
      <c r="E118" s="13">
        <f>IF(C118="","",IFERROR(VLOOKUP(C118,'Key inventory'!$A$5:$C$104,3,FALSE),""))</f>
        <v/>
      </c>
      <c r="F118" s="14" t="n"/>
      <c r="G118" s="12" t="n"/>
      <c r="H118" s="14" t="n"/>
      <c r="I118" s="10" t="n"/>
      <c r="J118" s="11" t="n"/>
      <c r="K118" s="14" t="n"/>
      <c r="L118" s="10" t="n"/>
      <c r="M118" s="11" t="n"/>
      <c r="N118" s="14" t="n"/>
      <c r="O118" s="14" t="n"/>
      <c r="P118" s="13">
        <f>IF(OR(A118="",C118=""),"",IF(L118&lt;&gt;"","Returned",IF(I118="","Out",IF(NOW()&gt;I118+J118,"OVERDUE","Out"))))</f>
        <v/>
      </c>
      <c r="Q118" s="15">
        <f>IF(OR(A118="",B118=""),"",ROUND((IF(L118="",NOW(),L118+M118)-(A118+B118))*24,1))</f>
        <v/>
      </c>
      <c r="R118" s="16">
        <f>IF(OR(A118="",B118=""),"",A118+B118)</f>
        <v/>
      </c>
    </row>
    <row r="119">
      <c r="A119" s="10" t="n"/>
      <c r="B119" s="11" t="n"/>
      <c r="C119" s="12" t="n"/>
      <c r="D119" s="13">
        <f>IF(C119="","",IFERROR(VLOOKUP(C119,'Key inventory'!$A$5:$C$104,2,FALSE),""))</f>
        <v/>
      </c>
      <c r="E119" s="13">
        <f>IF(C119="","",IFERROR(VLOOKUP(C119,'Key inventory'!$A$5:$C$104,3,FALSE),""))</f>
        <v/>
      </c>
      <c r="F119" s="14" t="n"/>
      <c r="G119" s="12" t="n"/>
      <c r="H119" s="14" t="n"/>
      <c r="I119" s="10" t="n"/>
      <c r="J119" s="11" t="n"/>
      <c r="K119" s="14" t="n"/>
      <c r="L119" s="10" t="n"/>
      <c r="M119" s="11" t="n"/>
      <c r="N119" s="14" t="n"/>
      <c r="O119" s="14" t="n"/>
      <c r="P119" s="13">
        <f>IF(OR(A119="",C119=""),"",IF(L119&lt;&gt;"","Returned",IF(I119="","Out",IF(NOW()&gt;I119+J119,"OVERDUE","Out"))))</f>
        <v/>
      </c>
      <c r="Q119" s="15">
        <f>IF(OR(A119="",B119=""),"",ROUND((IF(L119="",NOW(),L119+M119)-(A119+B119))*24,1))</f>
        <v/>
      </c>
      <c r="R119" s="16">
        <f>IF(OR(A119="",B119=""),"",A119+B119)</f>
        <v/>
      </c>
    </row>
    <row r="120">
      <c r="A120" s="10" t="n"/>
      <c r="B120" s="11" t="n"/>
      <c r="C120" s="12" t="n"/>
      <c r="D120" s="13">
        <f>IF(C120="","",IFERROR(VLOOKUP(C120,'Key inventory'!$A$5:$C$104,2,FALSE),""))</f>
        <v/>
      </c>
      <c r="E120" s="13">
        <f>IF(C120="","",IFERROR(VLOOKUP(C120,'Key inventory'!$A$5:$C$104,3,FALSE),""))</f>
        <v/>
      </c>
      <c r="F120" s="14" t="n"/>
      <c r="G120" s="12" t="n"/>
      <c r="H120" s="14" t="n"/>
      <c r="I120" s="10" t="n"/>
      <c r="J120" s="11" t="n"/>
      <c r="K120" s="14" t="n"/>
      <c r="L120" s="10" t="n"/>
      <c r="M120" s="11" t="n"/>
      <c r="N120" s="14" t="n"/>
      <c r="O120" s="14" t="n"/>
      <c r="P120" s="13">
        <f>IF(OR(A120="",C120=""),"",IF(L120&lt;&gt;"","Returned",IF(I120="","Out",IF(NOW()&gt;I120+J120,"OVERDUE","Out"))))</f>
        <v/>
      </c>
      <c r="Q120" s="15">
        <f>IF(OR(A120="",B120=""),"",ROUND((IF(L120="",NOW(),L120+M120)-(A120+B120))*24,1))</f>
        <v/>
      </c>
      <c r="R120" s="16">
        <f>IF(OR(A120="",B120=""),"",A120+B120)</f>
        <v/>
      </c>
    </row>
    <row r="121">
      <c r="A121" s="10" t="n"/>
      <c r="B121" s="11" t="n"/>
      <c r="C121" s="12" t="n"/>
      <c r="D121" s="13">
        <f>IF(C121="","",IFERROR(VLOOKUP(C121,'Key inventory'!$A$5:$C$104,2,FALSE),""))</f>
        <v/>
      </c>
      <c r="E121" s="13">
        <f>IF(C121="","",IFERROR(VLOOKUP(C121,'Key inventory'!$A$5:$C$104,3,FALSE),""))</f>
        <v/>
      </c>
      <c r="F121" s="14" t="n"/>
      <c r="G121" s="12" t="n"/>
      <c r="H121" s="14" t="n"/>
      <c r="I121" s="10" t="n"/>
      <c r="J121" s="11" t="n"/>
      <c r="K121" s="14" t="n"/>
      <c r="L121" s="10" t="n"/>
      <c r="M121" s="11" t="n"/>
      <c r="N121" s="14" t="n"/>
      <c r="O121" s="14" t="n"/>
      <c r="P121" s="13">
        <f>IF(OR(A121="",C121=""),"",IF(L121&lt;&gt;"","Returned",IF(I121="","Out",IF(NOW()&gt;I121+J121,"OVERDUE","Out"))))</f>
        <v/>
      </c>
      <c r="Q121" s="15">
        <f>IF(OR(A121="",B121=""),"",ROUND((IF(L121="",NOW(),L121+M121)-(A121+B121))*24,1))</f>
        <v/>
      </c>
      <c r="R121" s="16">
        <f>IF(OR(A121="",B121=""),"",A121+B121)</f>
        <v/>
      </c>
    </row>
    <row r="122">
      <c r="A122" s="10" t="n"/>
      <c r="B122" s="11" t="n"/>
      <c r="C122" s="12" t="n"/>
      <c r="D122" s="13">
        <f>IF(C122="","",IFERROR(VLOOKUP(C122,'Key inventory'!$A$5:$C$104,2,FALSE),""))</f>
        <v/>
      </c>
      <c r="E122" s="13">
        <f>IF(C122="","",IFERROR(VLOOKUP(C122,'Key inventory'!$A$5:$C$104,3,FALSE),""))</f>
        <v/>
      </c>
      <c r="F122" s="14" t="n"/>
      <c r="G122" s="12" t="n"/>
      <c r="H122" s="14" t="n"/>
      <c r="I122" s="10" t="n"/>
      <c r="J122" s="11" t="n"/>
      <c r="K122" s="14" t="n"/>
      <c r="L122" s="10" t="n"/>
      <c r="M122" s="11" t="n"/>
      <c r="N122" s="14" t="n"/>
      <c r="O122" s="14" t="n"/>
      <c r="P122" s="13">
        <f>IF(OR(A122="",C122=""),"",IF(L122&lt;&gt;"","Returned",IF(I122="","Out",IF(NOW()&gt;I122+J122,"OVERDUE","Out"))))</f>
        <v/>
      </c>
      <c r="Q122" s="15">
        <f>IF(OR(A122="",B122=""),"",ROUND((IF(L122="",NOW(),L122+M122)-(A122+B122))*24,1))</f>
        <v/>
      </c>
      <c r="R122" s="16">
        <f>IF(OR(A122="",B122=""),"",A122+B122)</f>
        <v/>
      </c>
    </row>
    <row r="123">
      <c r="A123" s="10" t="n"/>
      <c r="B123" s="11" t="n"/>
      <c r="C123" s="12" t="n"/>
      <c r="D123" s="13">
        <f>IF(C123="","",IFERROR(VLOOKUP(C123,'Key inventory'!$A$5:$C$104,2,FALSE),""))</f>
        <v/>
      </c>
      <c r="E123" s="13">
        <f>IF(C123="","",IFERROR(VLOOKUP(C123,'Key inventory'!$A$5:$C$104,3,FALSE),""))</f>
        <v/>
      </c>
      <c r="F123" s="14" t="n"/>
      <c r="G123" s="12" t="n"/>
      <c r="H123" s="14" t="n"/>
      <c r="I123" s="10" t="n"/>
      <c r="J123" s="11" t="n"/>
      <c r="K123" s="14" t="n"/>
      <c r="L123" s="10" t="n"/>
      <c r="M123" s="11" t="n"/>
      <c r="N123" s="14" t="n"/>
      <c r="O123" s="14" t="n"/>
      <c r="P123" s="13">
        <f>IF(OR(A123="",C123=""),"",IF(L123&lt;&gt;"","Returned",IF(I123="","Out",IF(NOW()&gt;I123+J123,"OVERDUE","Out"))))</f>
        <v/>
      </c>
      <c r="Q123" s="15">
        <f>IF(OR(A123="",B123=""),"",ROUND((IF(L123="",NOW(),L123+M123)-(A123+B123))*24,1))</f>
        <v/>
      </c>
      <c r="R123" s="16">
        <f>IF(OR(A123="",B123=""),"",A123+B123)</f>
        <v/>
      </c>
    </row>
    <row r="124">
      <c r="A124" s="10" t="n"/>
      <c r="B124" s="11" t="n"/>
      <c r="C124" s="12" t="n"/>
      <c r="D124" s="13">
        <f>IF(C124="","",IFERROR(VLOOKUP(C124,'Key inventory'!$A$5:$C$104,2,FALSE),""))</f>
        <v/>
      </c>
      <c r="E124" s="13">
        <f>IF(C124="","",IFERROR(VLOOKUP(C124,'Key inventory'!$A$5:$C$104,3,FALSE),""))</f>
        <v/>
      </c>
      <c r="F124" s="14" t="n"/>
      <c r="G124" s="12" t="n"/>
      <c r="H124" s="14" t="n"/>
      <c r="I124" s="10" t="n"/>
      <c r="J124" s="11" t="n"/>
      <c r="K124" s="14" t="n"/>
      <c r="L124" s="10" t="n"/>
      <c r="M124" s="11" t="n"/>
      <c r="N124" s="14" t="n"/>
      <c r="O124" s="14" t="n"/>
      <c r="P124" s="13">
        <f>IF(OR(A124="",C124=""),"",IF(L124&lt;&gt;"","Returned",IF(I124="","Out",IF(NOW()&gt;I124+J124,"OVERDUE","Out"))))</f>
        <v/>
      </c>
      <c r="Q124" s="15">
        <f>IF(OR(A124="",B124=""),"",ROUND((IF(L124="",NOW(),L124+M124)-(A124+B124))*24,1))</f>
        <v/>
      </c>
      <c r="R124" s="16">
        <f>IF(OR(A124="",B124=""),"",A124+B124)</f>
        <v/>
      </c>
    </row>
    <row r="125">
      <c r="A125" s="10" t="n"/>
      <c r="B125" s="11" t="n"/>
      <c r="C125" s="12" t="n"/>
      <c r="D125" s="13">
        <f>IF(C125="","",IFERROR(VLOOKUP(C125,'Key inventory'!$A$5:$C$104,2,FALSE),""))</f>
        <v/>
      </c>
      <c r="E125" s="13">
        <f>IF(C125="","",IFERROR(VLOOKUP(C125,'Key inventory'!$A$5:$C$104,3,FALSE),""))</f>
        <v/>
      </c>
      <c r="F125" s="14" t="n"/>
      <c r="G125" s="12" t="n"/>
      <c r="H125" s="14" t="n"/>
      <c r="I125" s="10" t="n"/>
      <c r="J125" s="11" t="n"/>
      <c r="K125" s="14" t="n"/>
      <c r="L125" s="10" t="n"/>
      <c r="M125" s="11" t="n"/>
      <c r="N125" s="14" t="n"/>
      <c r="O125" s="14" t="n"/>
      <c r="P125" s="13">
        <f>IF(OR(A125="",C125=""),"",IF(L125&lt;&gt;"","Returned",IF(I125="","Out",IF(NOW()&gt;I125+J125,"OVERDUE","Out"))))</f>
        <v/>
      </c>
      <c r="Q125" s="15">
        <f>IF(OR(A125="",B125=""),"",ROUND((IF(L125="",NOW(),L125+M125)-(A125+B125))*24,1))</f>
        <v/>
      </c>
      <c r="R125" s="16">
        <f>IF(OR(A125="",B125=""),"",A125+B125)</f>
        <v/>
      </c>
    </row>
    <row r="126">
      <c r="A126" s="10" t="n"/>
      <c r="B126" s="11" t="n"/>
      <c r="C126" s="12" t="n"/>
      <c r="D126" s="13">
        <f>IF(C126="","",IFERROR(VLOOKUP(C126,'Key inventory'!$A$5:$C$104,2,FALSE),""))</f>
        <v/>
      </c>
      <c r="E126" s="13">
        <f>IF(C126="","",IFERROR(VLOOKUP(C126,'Key inventory'!$A$5:$C$104,3,FALSE),""))</f>
        <v/>
      </c>
      <c r="F126" s="14" t="n"/>
      <c r="G126" s="12" t="n"/>
      <c r="H126" s="14" t="n"/>
      <c r="I126" s="10" t="n"/>
      <c r="J126" s="11" t="n"/>
      <c r="K126" s="14" t="n"/>
      <c r="L126" s="10" t="n"/>
      <c r="M126" s="11" t="n"/>
      <c r="N126" s="14" t="n"/>
      <c r="O126" s="14" t="n"/>
      <c r="P126" s="13">
        <f>IF(OR(A126="",C126=""),"",IF(L126&lt;&gt;"","Returned",IF(I126="","Out",IF(NOW()&gt;I126+J126,"OVERDUE","Out"))))</f>
        <v/>
      </c>
      <c r="Q126" s="15">
        <f>IF(OR(A126="",B126=""),"",ROUND((IF(L126="",NOW(),L126+M126)-(A126+B126))*24,1))</f>
        <v/>
      </c>
      <c r="R126" s="16">
        <f>IF(OR(A126="",B126=""),"",A126+B126)</f>
        <v/>
      </c>
    </row>
    <row r="127">
      <c r="A127" s="10" t="n"/>
      <c r="B127" s="11" t="n"/>
      <c r="C127" s="12" t="n"/>
      <c r="D127" s="13">
        <f>IF(C127="","",IFERROR(VLOOKUP(C127,'Key inventory'!$A$5:$C$104,2,FALSE),""))</f>
        <v/>
      </c>
      <c r="E127" s="13">
        <f>IF(C127="","",IFERROR(VLOOKUP(C127,'Key inventory'!$A$5:$C$104,3,FALSE),""))</f>
        <v/>
      </c>
      <c r="F127" s="14" t="n"/>
      <c r="G127" s="12" t="n"/>
      <c r="H127" s="14" t="n"/>
      <c r="I127" s="10" t="n"/>
      <c r="J127" s="11" t="n"/>
      <c r="K127" s="14" t="n"/>
      <c r="L127" s="10" t="n"/>
      <c r="M127" s="11" t="n"/>
      <c r="N127" s="14" t="n"/>
      <c r="O127" s="14" t="n"/>
      <c r="P127" s="13">
        <f>IF(OR(A127="",C127=""),"",IF(L127&lt;&gt;"","Returned",IF(I127="","Out",IF(NOW()&gt;I127+J127,"OVERDUE","Out"))))</f>
        <v/>
      </c>
      <c r="Q127" s="15">
        <f>IF(OR(A127="",B127=""),"",ROUND((IF(L127="",NOW(),L127+M127)-(A127+B127))*24,1))</f>
        <v/>
      </c>
      <c r="R127" s="16">
        <f>IF(OR(A127="",B127=""),"",A127+B127)</f>
        <v/>
      </c>
    </row>
    <row r="128">
      <c r="A128" s="10" t="n"/>
      <c r="B128" s="11" t="n"/>
      <c r="C128" s="12" t="n"/>
      <c r="D128" s="13">
        <f>IF(C128="","",IFERROR(VLOOKUP(C128,'Key inventory'!$A$5:$C$104,2,FALSE),""))</f>
        <v/>
      </c>
      <c r="E128" s="13">
        <f>IF(C128="","",IFERROR(VLOOKUP(C128,'Key inventory'!$A$5:$C$104,3,FALSE),""))</f>
        <v/>
      </c>
      <c r="F128" s="14" t="n"/>
      <c r="G128" s="12" t="n"/>
      <c r="H128" s="14" t="n"/>
      <c r="I128" s="10" t="n"/>
      <c r="J128" s="11" t="n"/>
      <c r="K128" s="14" t="n"/>
      <c r="L128" s="10" t="n"/>
      <c r="M128" s="11" t="n"/>
      <c r="N128" s="14" t="n"/>
      <c r="O128" s="14" t="n"/>
      <c r="P128" s="13">
        <f>IF(OR(A128="",C128=""),"",IF(L128&lt;&gt;"","Returned",IF(I128="","Out",IF(NOW()&gt;I128+J128,"OVERDUE","Out"))))</f>
        <v/>
      </c>
      <c r="Q128" s="15">
        <f>IF(OR(A128="",B128=""),"",ROUND((IF(L128="",NOW(),L128+M128)-(A128+B128))*24,1))</f>
        <v/>
      </c>
      <c r="R128" s="16">
        <f>IF(OR(A128="",B128=""),"",A128+B128)</f>
        <v/>
      </c>
    </row>
    <row r="129">
      <c r="A129" s="10" t="n"/>
      <c r="B129" s="11" t="n"/>
      <c r="C129" s="12" t="n"/>
      <c r="D129" s="13">
        <f>IF(C129="","",IFERROR(VLOOKUP(C129,'Key inventory'!$A$5:$C$104,2,FALSE),""))</f>
        <v/>
      </c>
      <c r="E129" s="13">
        <f>IF(C129="","",IFERROR(VLOOKUP(C129,'Key inventory'!$A$5:$C$104,3,FALSE),""))</f>
        <v/>
      </c>
      <c r="F129" s="14" t="n"/>
      <c r="G129" s="12" t="n"/>
      <c r="H129" s="14" t="n"/>
      <c r="I129" s="10" t="n"/>
      <c r="J129" s="11" t="n"/>
      <c r="K129" s="14" t="n"/>
      <c r="L129" s="10" t="n"/>
      <c r="M129" s="11" t="n"/>
      <c r="N129" s="14" t="n"/>
      <c r="O129" s="14" t="n"/>
      <c r="P129" s="13">
        <f>IF(OR(A129="",C129=""),"",IF(L129&lt;&gt;"","Returned",IF(I129="","Out",IF(NOW()&gt;I129+J129,"OVERDUE","Out"))))</f>
        <v/>
      </c>
      <c r="Q129" s="15">
        <f>IF(OR(A129="",B129=""),"",ROUND((IF(L129="",NOW(),L129+M129)-(A129+B129))*24,1))</f>
        <v/>
      </c>
      <c r="R129" s="16">
        <f>IF(OR(A129="",B129=""),"",A129+B129)</f>
        <v/>
      </c>
    </row>
    <row r="130">
      <c r="A130" s="10" t="n"/>
      <c r="B130" s="11" t="n"/>
      <c r="C130" s="12" t="n"/>
      <c r="D130" s="13">
        <f>IF(C130="","",IFERROR(VLOOKUP(C130,'Key inventory'!$A$5:$C$104,2,FALSE),""))</f>
        <v/>
      </c>
      <c r="E130" s="13">
        <f>IF(C130="","",IFERROR(VLOOKUP(C130,'Key inventory'!$A$5:$C$104,3,FALSE),""))</f>
        <v/>
      </c>
      <c r="F130" s="14" t="n"/>
      <c r="G130" s="12" t="n"/>
      <c r="H130" s="14" t="n"/>
      <c r="I130" s="10" t="n"/>
      <c r="J130" s="11" t="n"/>
      <c r="K130" s="14" t="n"/>
      <c r="L130" s="10" t="n"/>
      <c r="M130" s="11" t="n"/>
      <c r="N130" s="14" t="n"/>
      <c r="O130" s="14" t="n"/>
      <c r="P130" s="13">
        <f>IF(OR(A130="",C130=""),"",IF(L130&lt;&gt;"","Returned",IF(I130="","Out",IF(NOW()&gt;I130+J130,"OVERDUE","Out"))))</f>
        <v/>
      </c>
      <c r="Q130" s="15">
        <f>IF(OR(A130="",B130=""),"",ROUND((IF(L130="",NOW(),L130+M130)-(A130+B130))*24,1))</f>
        <v/>
      </c>
      <c r="R130" s="16">
        <f>IF(OR(A130="",B130=""),"",A130+B130)</f>
        <v/>
      </c>
    </row>
    <row r="131">
      <c r="A131" s="10" t="n"/>
      <c r="B131" s="11" t="n"/>
      <c r="C131" s="12" t="n"/>
      <c r="D131" s="13">
        <f>IF(C131="","",IFERROR(VLOOKUP(C131,'Key inventory'!$A$5:$C$104,2,FALSE),""))</f>
        <v/>
      </c>
      <c r="E131" s="13">
        <f>IF(C131="","",IFERROR(VLOOKUP(C131,'Key inventory'!$A$5:$C$104,3,FALSE),""))</f>
        <v/>
      </c>
      <c r="F131" s="14" t="n"/>
      <c r="G131" s="12" t="n"/>
      <c r="H131" s="14" t="n"/>
      <c r="I131" s="10" t="n"/>
      <c r="J131" s="11" t="n"/>
      <c r="K131" s="14" t="n"/>
      <c r="L131" s="10" t="n"/>
      <c r="M131" s="11" t="n"/>
      <c r="N131" s="14" t="n"/>
      <c r="O131" s="14" t="n"/>
      <c r="P131" s="13">
        <f>IF(OR(A131="",C131=""),"",IF(L131&lt;&gt;"","Returned",IF(I131="","Out",IF(NOW()&gt;I131+J131,"OVERDUE","Out"))))</f>
        <v/>
      </c>
      <c r="Q131" s="15">
        <f>IF(OR(A131="",B131=""),"",ROUND((IF(L131="",NOW(),L131+M131)-(A131+B131))*24,1))</f>
        <v/>
      </c>
      <c r="R131" s="16">
        <f>IF(OR(A131="",B131=""),"",A131+B131)</f>
        <v/>
      </c>
    </row>
    <row r="132">
      <c r="A132" s="10" t="n"/>
      <c r="B132" s="11" t="n"/>
      <c r="C132" s="12" t="n"/>
      <c r="D132" s="13">
        <f>IF(C132="","",IFERROR(VLOOKUP(C132,'Key inventory'!$A$5:$C$104,2,FALSE),""))</f>
        <v/>
      </c>
      <c r="E132" s="13">
        <f>IF(C132="","",IFERROR(VLOOKUP(C132,'Key inventory'!$A$5:$C$104,3,FALSE),""))</f>
        <v/>
      </c>
      <c r="F132" s="14" t="n"/>
      <c r="G132" s="12" t="n"/>
      <c r="H132" s="14" t="n"/>
      <c r="I132" s="10" t="n"/>
      <c r="J132" s="11" t="n"/>
      <c r="K132" s="14" t="n"/>
      <c r="L132" s="10" t="n"/>
      <c r="M132" s="11" t="n"/>
      <c r="N132" s="14" t="n"/>
      <c r="O132" s="14" t="n"/>
      <c r="P132" s="13">
        <f>IF(OR(A132="",C132=""),"",IF(L132&lt;&gt;"","Returned",IF(I132="","Out",IF(NOW()&gt;I132+J132,"OVERDUE","Out"))))</f>
        <v/>
      </c>
      <c r="Q132" s="15">
        <f>IF(OR(A132="",B132=""),"",ROUND((IF(L132="",NOW(),L132+M132)-(A132+B132))*24,1))</f>
        <v/>
      </c>
      <c r="R132" s="16">
        <f>IF(OR(A132="",B132=""),"",A132+B132)</f>
        <v/>
      </c>
    </row>
    <row r="133">
      <c r="A133" s="10" t="n"/>
      <c r="B133" s="11" t="n"/>
      <c r="C133" s="12" t="n"/>
      <c r="D133" s="13">
        <f>IF(C133="","",IFERROR(VLOOKUP(C133,'Key inventory'!$A$5:$C$104,2,FALSE),""))</f>
        <v/>
      </c>
      <c r="E133" s="13">
        <f>IF(C133="","",IFERROR(VLOOKUP(C133,'Key inventory'!$A$5:$C$104,3,FALSE),""))</f>
        <v/>
      </c>
      <c r="F133" s="14" t="n"/>
      <c r="G133" s="12" t="n"/>
      <c r="H133" s="14" t="n"/>
      <c r="I133" s="10" t="n"/>
      <c r="J133" s="11" t="n"/>
      <c r="K133" s="14" t="n"/>
      <c r="L133" s="10" t="n"/>
      <c r="M133" s="11" t="n"/>
      <c r="N133" s="14" t="n"/>
      <c r="O133" s="14" t="n"/>
      <c r="P133" s="13">
        <f>IF(OR(A133="",C133=""),"",IF(L133&lt;&gt;"","Returned",IF(I133="","Out",IF(NOW()&gt;I133+J133,"OVERDUE","Out"))))</f>
        <v/>
      </c>
      <c r="Q133" s="15">
        <f>IF(OR(A133="",B133=""),"",ROUND((IF(L133="",NOW(),L133+M133)-(A133+B133))*24,1))</f>
        <v/>
      </c>
      <c r="R133" s="16">
        <f>IF(OR(A133="",B133=""),"",A133+B133)</f>
        <v/>
      </c>
    </row>
    <row r="134">
      <c r="A134" s="10" t="n"/>
      <c r="B134" s="11" t="n"/>
      <c r="C134" s="12" t="n"/>
      <c r="D134" s="13">
        <f>IF(C134="","",IFERROR(VLOOKUP(C134,'Key inventory'!$A$5:$C$104,2,FALSE),""))</f>
        <v/>
      </c>
      <c r="E134" s="13">
        <f>IF(C134="","",IFERROR(VLOOKUP(C134,'Key inventory'!$A$5:$C$104,3,FALSE),""))</f>
        <v/>
      </c>
      <c r="F134" s="14" t="n"/>
      <c r="G134" s="12" t="n"/>
      <c r="H134" s="14" t="n"/>
      <c r="I134" s="10" t="n"/>
      <c r="J134" s="11" t="n"/>
      <c r="K134" s="14" t="n"/>
      <c r="L134" s="10" t="n"/>
      <c r="M134" s="11" t="n"/>
      <c r="N134" s="14" t="n"/>
      <c r="O134" s="14" t="n"/>
      <c r="P134" s="13">
        <f>IF(OR(A134="",C134=""),"",IF(L134&lt;&gt;"","Returned",IF(I134="","Out",IF(NOW()&gt;I134+J134,"OVERDUE","Out"))))</f>
        <v/>
      </c>
      <c r="Q134" s="15">
        <f>IF(OR(A134="",B134=""),"",ROUND((IF(L134="",NOW(),L134+M134)-(A134+B134))*24,1))</f>
        <v/>
      </c>
      <c r="R134" s="16">
        <f>IF(OR(A134="",B134=""),"",A134+B134)</f>
        <v/>
      </c>
    </row>
    <row r="135">
      <c r="A135" s="10" t="n"/>
      <c r="B135" s="11" t="n"/>
      <c r="C135" s="12" t="n"/>
      <c r="D135" s="13">
        <f>IF(C135="","",IFERROR(VLOOKUP(C135,'Key inventory'!$A$5:$C$104,2,FALSE),""))</f>
        <v/>
      </c>
      <c r="E135" s="13">
        <f>IF(C135="","",IFERROR(VLOOKUP(C135,'Key inventory'!$A$5:$C$104,3,FALSE),""))</f>
        <v/>
      </c>
      <c r="F135" s="14" t="n"/>
      <c r="G135" s="12" t="n"/>
      <c r="H135" s="14" t="n"/>
      <c r="I135" s="10" t="n"/>
      <c r="J135" s="11" t="n"/>
      <c r="K135" s="14" t="n"/>
      <c r="L135" s="10" t="n"/>
      <c r="M135" s="11" t="n"/>
      <c r="N135" s="14" t="n"/>
      <c r="O135" s="14" t="n"/>
      <c r="P135" s="13">
        <f>IF(OR(A135="",C135=""),"",IF(L135&lt;&gt;"","Returned",IF(I135="","Out",IF(NOW()&gt;I135+J135,"OVERDUE","Out"))))</f>
        <v/>
      </c>
      <c r="Q135" s="15">
        <f>IF(OR(A135="",B135=""),"",ROUND((IF(L135="",NOW(),L135+M135)-(A135+B135))*24,1))</f>
        <v/>
      </c>
      <c r="R135" s="16">
        <f>IF(OR(A135="",B135=""),"",A135+B135)</f>
        <v/>
      </c>
    </row>
    <row r="136">
      <c r="A136" s="10" t="n"/>
      <c r="B136" s="11" t="n"/>
      <c r="C136" s="12" t="n"/>
      <c r="D136" s="13">
        <f>IF(C136="","",IFERROR(VLOOKUP(C136,'Key inventory'!$A$5:$C$104,2,FALSE),""))</f>
        <v/>
      </c>
      <c r="E136" s="13">
        <f>IF(C136="","",IFERROR(VLOOKUP(C136,'Key inventory'!$A$5:$C$104,3,FALSE),""))</f>
        <v/>
      </c>
      <c r="F136" s="14" t="n"/>
      <c r="G136" s="12" t="n"/>
      <c r="H136" s="14" t="n"/>
      <c r="I136" s="10" t="n"/>
      <c r="J136" s="11" t="n"/>
      <c r="K136" s="14" t="n"/>
      <c r="L136" s="10" t="n"/>
      <c r="M136" s="11" t="n"/>
      <c r="N136" s="14" t="n"/>
      <c r="O136" s="14" t="n"/>
      <c r="P136" s="13">
        <f>IF(OR(A136="",C136=""),"",IF(L136&lt;&gt;"","Returned",IF(I136="","Out",IF(NOW()&gt;I136+J136,"OVERDUE","Out"))))</f>
        <v/>
      </c>
      <c r="Q136" s="15">
        <f>IF(OR(A136="",B136=""),"",ROUND((IF(L136="",NOW(),L136+M136)-(A136+B136))*24,1))</f>
        <v/>
      </c>
      <c r="R136" s="16">
        <f>IF(OR(A136="",B136=""),"",A136+B136)</f>
        <v/>
      </c>
    </row>
    <row r="137">
      <c r="A137" s="10" t="n"/>
      <c r="B137" s="11" t="n"/>
      <c r="C137" s="12" t="n"/>
      <c r="D137" s="13">
        <f>IF(C137="","",IFERROR(VLOOKUP(C137,'Key inventory'!$A$5:$C$104,2,FALSE),""))</f>
        <v/>
      </c>
      <c r="E137" s="13">
        <f>IF(C137="","",IFERROR(VLOOKUP(C137,'Key inventory'!$A$5:$C$104,3,FALSE),""))</f>
        <v/>
      </c>
      <c r="F137" s="14" t="n"/>
      <c r="G137" s="12" t="n"/>
      <c r="H137" s="14" t="n"/>
      <c r="I137" s="10" t="n"/>
      <c r="J137" s="11" t="n"/>
      <c r="K137" s="14" t="n"/>
      <c r="L137" s="10" t="n"/>
      <c r="M137" s="11" t="n"/>
      <c r="N137" s="14" t="n"/>
      <c r="O137" s="14" t="n"/>
      <c r="P137" s="13">
        <f>IF(OR(A137="",C137=""),"",IF(L137&lt;&gt;"","Returned",IF(I137="","Out",IF(NOW()&gt;I137+J137,"OVERDUE","Out"))))</f>
        <v/>
      </c>
      <c r="Q137" s="15">
        <f>IF(OR(A137="",B137=""),"",ROUND((IF(L137="",NOW(),L137+M137)-(A137+B137))*24,1))</f>
        <v/>
      </c>
      <c r="R137" s="16">
        <f>IF(OR(A137="",B137=""),"",A137+B137)</f>
        <v/>
      </c>
    </row>
    <row r="138">
      <c r="A138" s="10" t="n"/>
      <c r="B138" s="11" t="n"/>
      <c r="C138" s="12" t="n"/>
      <c r="D138" s="13">
        <f>IF(C138="","",IFERROR(VLOOKUP(C138,'Key inventory'!$A$5:$C$104,2,FALSE),""))</f>
        <v/>
      </c>
      <c r="E138" s="13">
        <f>IF(C138="","",IFERROR(VLOOKUP(C138,'Key inventory'!$A$5:$C$104,3,FALSE),""))</f>
        <v/>
      </c>
      <c r="F138" s="14" t="n"/>
      <c r="G138" s="12" t="n"/>
      <c r="H138" s="14" t="n"/>
      <c r="I138" s="10" t="n"/>
      <c r="J138" s="11" t="n"/>
      <c r="K138" s="14" t="n"/>
      <c r="L138" s="10" t="n"/>
      <c r="M138" s="11" t="n"/>
      <c r="N138" s="14" t="n"/>
      <c r="O138" s="14" t="n"/>
      <c r="P138" s="13">
        <f>IF(OR(A138="",C138=""),"",IF(L138&lt;&gt;"","Returned",IF(I138="","Out",IF(NOW()&gt;I138+J138,"OVERDUE","Out"))))</f>
        <v/>
      </c>
      <c r="Q138" s="15">
        <f>IF(OR(A138="",B138=""),"",ROUND((IF(L138="",NOW(),L138+M138)-(A138+B138))*24,1))</f>
        <v/>
      </c>
      <c r="R138" s="16">
        <f>IF(OR(A138="",B138=""),"",A138+B138)</f>
        <v/>
      </c>
    </row>
    <row r="139">
      <c r="A139" s="10" t="n"/>
      <c r="B139" s="11" t="n"/>
      <c r="C139" s="12" t="n"/>
      <c r="D139" s="13">
        <f>IF(C139="","",IFERROR(VLOOKUP(C139,'Key inventory'!$A$5:$C$104,2,FALSE),""))</f>
        <v/>
      </c>
      <c r="E139" s="13">
        <f>IF(C139="","",IFERROR(VLOOKUP(C139,'Key inventory'!$A$5:$C$104,3,FALSE),""))</f>
        <v/>
      </c>
      <c r="F139" s="14" t="n"/>
      <c r="G139" s="12" t="n"/>
      <c r="H139" s="14" t="n"/>
      <c r="I139" s="10" t="n"/>
      <c r="J139" s="11" t="n"/>
      <c r="K139" s="14" t="n"/>
      <c r="L139" s="10" t="n"/>
      <c r="M139" s="11" t="n"/>
      <c r="N139" s="14" t="n"/>
      <c r="O139" s="14" t="n"/>
      <c r="P139" s="13">
        <f>IF(OR(A139="",C139=""),"",IF(L139&lt;&gt;"","Returned",IF(I139="","Out",IF(NOW()&gt;I139+J139,"OVERDUE","Out"))))</f>
        <v/>
      </c>
      <c r="Q139" s="15">
        <f>IF(OR(A139="",B139=""),"",ROUND((IF(L139="",NOW(),L139+M139)-(A139+B139))*24,1))</f>
        <v/>
      </c>
      <c r="R139" s="16">
        <f>IF(OR(A139="",B139=""),"",A139+B139)</f>
        <v/>
      </c>
    </row>
    <row r="140">
      <c r="A140" s="10" t="n"/>
      <c r="B140" s="11" t="n"/>
      <c r="C140" s="12" t="n"/>
      <c r="D140" s="13">
        <f>IF(C140="","",IFERROR(VLOOKUP(C140,'Key inventory'!$A$5:$C$104,2,FALSE),""))</f>
        <v/>
      </c>
      <c r="E140" s="13">
        <f>IF(C140="","",IFERROR(VLOOKUP(C140,'Key inventory'!$A$5:$C$104,3,FALSE),""))</f>
        <v/>
      </c>
      <c r="F140" s="14" t="n"/>
      <c r="G140" s="12" t="n"/>
      <c r="H140" s="14" t="n"/>
      <c r="I140" s="10" t="n"/>
      <c r="J140" s="11" t="n"/>
      <c r="K140" s="14" t="n"/>
      <c r="L140" s="10" t="n"/>
      <c r="M140" s="11" t="n"/>
      <c r="N140" s="14" t="n"/>
      <c r="O140" s="14" t="n"/>
      <c r="P140" s="13">
        <f>IF(OR(A140="",C140=""),"",IF(L140&lt;&gt;"","Returned",IF(I140="","Out",IF(NOW()&gt;I140+J140,"OVERDUE","Out"))))</f>
        <v/>
      </c>
      <c r="Q140" s="15">
        <f>IF(OR(A140="",B140=""),"",ROUND((IF(L140="",NOW(),L140+M140)-(A140+B140))*24,1))</f>
        <v/>
      </c>
      <c r="R140" s="16">
        <f>IF(OR(A140="",B140=""),"",A140+B140)</f>
        <v/>
      </c>
    </row>
    <row r="141">
      <c r="A141" s="10" t="n"/>
      <c r="B141" s="11" t="n"/>
      <c r="C141" s="12" t="n"/>
      <c r="D141" s="13">
        <f>IF(C141="","",IFERROR(VLOOKUP(C141,'Key inventory'!$A$5:$C$104,2,FALSE),""))</f>
        <v/>
      </c>
      <c r="E141" s="13">
        <f>IF(C141="","",IFERROR(VLOOKUP(C141,'Key inventory'!$A$5:$C$104,3,FALSE),""))</f>
        <v/>
      </c>
      <c r="F141" s="14" t="n"/>
      <c r="G141" s="12" t="n"/>
      <c r="H141" s="14" t="n"/>
      <c r="I141" s="10" t="n"/>
      <c r="J141" s="11" t="n"/>
      <c r="K141" s="14" t="n"/>
      <c r="L141" s="10" t="n"/>
      <c r="M141" s="11" t="n"/>
      <c r="N141" s="14" t="n"/>
      <c r="O141" s="14" t="n"/>
      <c r="P141" s="13">
        <f>IF(OR(A141="",C141=""),"",IF(L141&lt;&gt;"","Returned",IF(I141="","Out",IF(NOW()&gt;I141+J141,"OVERDUE","Out"))))</f>
        <v/>
      </c>
      <c r="Q141" s="15">
        <f>IF(OR(A141="",B141=""),"",ROUND((IF(L141="",NOW(),L141+M141)-(A141+B141))*24,1))</f>
        <v/>
      </c>
      <c r="R141" s="16">
        <f>IF(OR(A141="",B141=""),"",A141+B141)</f>
        <v/>
      </c>
    </row>
    <row r="142">
      <c r="A142" s="10" t="n"/>
      <c r="B142" s="11" t="n"/>
      <c r="C142" s="12" t="n"/>
      <c r="D142" s="13">
        <f>IF(C142="","",IFERROR(VLOOKUP(C142,'Key inventory'!$A$5:$C$104,2,FALSE),""))</f>
        <v/>
      </c>
      <c r="E142" s="13">
        <f>IF(C142="","",IFERROR(VLOOKUP(C142,'Key inventory'!$A$5:$C$104,3,FALSE),""))</f>
        <v/>
      </c>
      <c r="F142" s="14" t="n"/>
      <c r="G142" s="12" t="n"/>
      <c r="H142" s="14" t="n"/>
      <c r="I142" s="10" t="n"/>
      <c r="J142" s="11" t="n"/>
      <c r="K142" s="14" t="n"/>
      <c r="L142" s="10" t="n"/>
      <c r="M142" s="11" t="n"/>
      <c r="N142" s="14" t="n"/>
      <c r="O142" s="14" t="n"/>
      <c r="P142" s="13">
        <f>IF(OR(A142="",C142=""),"",IF(L142&lt;&gt;"","Returned",IF(I142="","Out",IF(NOW()&gt;I142+J142,"OVERDUE","Out"))))</f>
        <v/>
      </c>
      <c r="Q142" s="15">
        <f>IF(OR(A142="",B142=""),"",ROUND((IF(L142="",NOW(),L142+M142)-(A142+B142))*24,1))</f>
        <v/>
      </c>
      <c r="R142" s="16">
        <f>IF(OR(A142="",B142=""),"",A142+B142)</f>
        <v/>
      </c>
    </row>
    <row r="143">
      <c r="A143" s="10" t="n"/>
      <c r="B143" s="11" t="n"/>
      <c r="C143" s="12" t="n"/>
      <c r="D143" s="13">
        <f>IF(C143="","",IFERROR(VLOOKUP(C143,'Key inventory'!$A$5:$C$104,2,FALSE),""))</f>
        <v/>
      </c>
      <c r="E143" s="13">
        <f>IF(C143="","",IFERROR(VLOOKUP(C143,'Key inventory'!$A$5:$C$104,3,FALSE),""))</f>
        <v/>
      </c>
      <c r="F143" s="14" t="n"/>
      <c r="G143" s="12" t="n"/>
      <c r="H143" s="14" t="n"/>
      <c r="I143" s="10" t="n"/>
      <c r="J143" s="11" t="n"/>
      <c r="K143" s="14" t="n"/>
      <c r="L143" s="10" t="n"/>
      <c r="M143" s="11" t="n"/>
      <c r="N143" s="14" t="n"/>
      <c r="O143" s="14" t="n"/>
      <c r="P143" s="13">
        <f>IF(OR(A143="",C143=""),"",IF(L143&lt;&gt;"","Returned",IF(I143="","Out",IF(NOW()&gt;I143+J143,"OVERDUE","Out"))))</f>
        <v/>
      </c>
      <c r="Q143" s="15">
        <f>IF(OR(A143="",B143=""),"",ROUND((IF(L143="",NOW(),L143+M143)-(A143+B143))*24,1))</f>
        <v/>
      </c>
      <c r="R143" s="16">
        <f>IF(OR(A143="",B143=""),"",A143+B143)</f>
        <v/>
      </c>
    </row>
    <row r="144">
      <c r="A144" s="10" t="n"/>
      <c r="B144" s="11" t="n"/>
      <c r="C144" s="12" t="n"/>
      <c r="D144" s="13">
        <f>IF(C144="","",IFERROR(VLOOKUP(C144,'Key inventory'!$A$5:$C$104,2,FALSE),""))</f>
        <v/>
      </c>
      <c r="E144" s="13">
        <f>IF(C144="","",IFERROR(VLOOKUP(C144,'Key inventory'!$A$5:$C$104,3,FALSE),""))</f>
        <v/>
      </c>
      <c r="F144" s="14" t="n"/>
      <c r="G144" s="12" t="n"/>
      <c r="H144" s="14" t="n"/>
      <c r="I144" s="10" t="n"/>
      <c r="J144" s="11" t="n"/>
      <c r="K144" s="14" t="n"/>
      <c r="L144" s="10" t="n"/>
      <c r="M144" s="11" t="n"/>
      <c r="N144" s="14" t="n"/>
      <c r="O144" s="14" t="n"/>
      <c r="P144" s="13">
        <f>IF(OR(A144="",C144=""),"",IF(L144&lt;&gt;"","Returned",IF(I144="","Out",IF(NOW()&gt;I144+J144,"OVERDUE","Out"))))</f>
        <v/>
      </c>
      <c r="Q144" s="15">
        <f>IF(OR(A144="",B144=""),"",ROUND((IF(L144="",NOW(),L144+M144)-(A144+B144))*24,1))</f>
        <v/>
      </c>
      <c r="R144" s="16">
        <f>IF(OR(A144="",B144=""),"",A144+B144)</f>
        <v/>
      </c>
    </row>
    <row r="145">
      <c r="A145" s="10" t="n"/>
      <c r="B145" s="11" t="n"/>
      <c r="C145" s="12" t="n"/>
      <c r="D145" s="13">
        <f>IF(C145="","",IFERROR(VLOOKUP(C145,'Key inventory'!$A$5:$C$104,2,FALSE),""))</f>
        <v/>
      </c>
      <c r="E145" s="13">
        <f>IF(C145="","",IFERROR(VLOOKUP(C145,'Key inventory'!$A$5:$C$104,3,FALSE),""))</f>
        <v/>
      </c>
      <c r="F145" s="14" t="n"/>
      <c r="G145" s="12" t="n"/>
      <c r="H145" s="14" t="n"/>
      <c r="I145" s="10" t="n"/>
      <c r="J145" s="11" t="n"/>
      <c r="K145" s="14" t="n"/>
      <c r="L145" s="10" t="n"/>
      <c r="M145" s="11" t="n"/>
      <c r="N145" s="14" t="n"/>
      <c r="O145" s="14" t="n"/>
      <c r="P145" s="13">
        <f>IF(OR(A145="",C145=""),"",IF(L145&lt;&gt;"","Returned",IF(I145="","Out",IF(NOW()&gt;I145+J145,"OVERDUE","Out"))))</f>
        <v/>
      </c>
      <c r="Q145" s="15">
        <f>IF(OR(A145="",B145=""),"",ROUND((IF(L145="",NOW(),L145+M145)-(A145+B145))*24,1))</f>
        <v/>
      </c>
      <c r="R145" s="16">
        <f>IF(OR(A145="",B145=""),"",A145+B145)</f>
        <v/>
      </c>
    </row>
    <row r="146">
      <c r="A146" s="10" t="n"/>
      <c r="B146" s="11" t="n"/>
      <c r="C146" s="12" t="n"/>
      <c r="D146" s="13">
        <f>IF(C146="","",IFERROR(VLOOKUP(C146,'Key inventory'!$A$5:$C$104,2,FALSE),""))</f>
        <v/>
      </c>
      <c r="E146" s="13">
        <f>IF(C146="","",IFERROR(VLOOKUP(C146,'Key inventory'!$A$5:$C$104,3,FALSE),""))</f>
        <v/>
      </c>
      <c r="F146" s="14" t="n"/>
      <c r="G146" s="12" t="n"/>
      <c r="H146" s="14" t="n"/>
      <c r="I146" s="10" t="n"/>
      <c r="J146" s="11" t="n"/>
      <c r="K146" s="14" t="n"/>
      <c r="L146" s="10" t="n"/>
      <c r="M146" s="11" t="n"/>
      <c r="N146" s="14" t="n"/>
      <c r="O146" s="14" t="n"/>
      <c r="P146" s="13">
        <f>IF(OR(A146="",C146=""),"",IF(L146&lt;&gt;"","Returned",IF(I146="","Out",IF(NOW()&gt;I146+J146,"OVERDUE","Out"))))</f>
        <v/>
      </c>
      <c r="Q146" s="15">
        <f>IF(OR(A146="",B146=""),"",ROUND((IF(L146="",NOW(),L146+M146)-(A146+B146))*24,1))</f>
        <v/>
      </c>
      <c r="R146" s="16">
        <f>IF(OR(A146="",B146=""),"",A146+B146)</f>
        <v/>
      </c>
    </row>
    <row r="147">
      <c r="A147" s="10" t="n"/>
      <c r="B147" s="11" t="n"/>
      <c r="C147" s="12" t="n"/>
      <c r="D147" s="13">
        <f>IF(C147="","",IFERROR(VLOOKUP(C147,'Key inventory'!$A$5:$C$104,2,FALSE),""))</f>
        <v/>
      </c>
      <c r="E147" s="13">
        <f>IF(C147="","",IFERROR(VLOOKUP(C147,'Key inventory'!$A$5:$C$104,3,FALSE),""))</f>
        <v/>
      </c>
      <c r="F147" s="14" t="n"/>
      <c r="G147" s="12" t="n"/>
      <c r="H147" s="14" t="n"/>
      <c r="I147" s="10" t="n"/>
      <c r="J147" s="11" t="n"/>
      <c r="K147" s="14" t="n"/>
      <c r="L147" s="10" t="n"/>
      <c r="M147" s="11" t="n"/>
      <c r="N147" s="14" t="n"/>
      <c r="O147" s="14" t="n"/>
      <c r="P147" s="13">
        <f>IF(OR(A147="",C147=""),"",IF(L147&lt;&gt;"","Returned",IF(I147="","Out",IF(NOW()&gt;I147+J147,"OVERDUE","Out"))))</f>
        <v/>
      </c>
      <c r="Q147" s="15">
        <f>IF(OR(A147="",B147=""),"",ROUND((IF(L147="",NOW(),L147+M147)-(A147+B147))*24,1))</f>
        <v/>
      </c>
      <c r="R147" s="16">
        <f>IF(OR(A147="",B147=""),"",A147+B147)</f>
        <v/>
      </c>
    </row>
    <row r="148">
      <c r="A148" s="10" t="n"/>
      <c r="B148" s="11" t="n"/>
      <c r="C148" s="12" t="n"/>
      <c r="D148" s="13">
        <f>IF(C148="","",IFERROR(VLOOKUP(C148,'Key inventory'!$A$5:$C$104,2,FALSE),""))</f>
        <v/>
      </c>
      <c r="E148" s="13">
        <f>IF(C148="","",IFERROR(VLOOKUP(C148,'Key inventory'!$A$5:$C$104,3,FALSE),""))</f>
        <v/>
      </c>
      <c r="F148" s="14" t="n"/>
      <c r="G148" s="12" t="n"/>
      <c r="H148" s="14" t="n"/>
      <c r="I148" s="10" t="n"/>
      <c r="J148" s="11" t="n"/>
      <c r="K148" s="14" t="n"/>
      <c r="L148" s="10" t="n"/>
      <c r="M148" s="11" t="n"/>
      <c r="N148" s="14" t="n"/>
      <c r="O148" s="14" t="n"/>
      <c r="P148" s="13">
        <f>IF(OR(A148="",C148=""),"",IF(L148&lt;&gt;"","Returned",IF(I148="","Out",IF(NOW()&gt;I148+J148,"OVERDUE","Out"))))</f>
        <v/>
      </c>
      <c r="Q148" s="15">
        <f>IF(OR(A148="",B148=""),"",ROUND((IF(L148="",NOW(),L148+M148)-(A148+B148))*24,1))</f>
        <v/>
      </c>
      <c r="R148" s="16">
        <f>IF(OR(A148="",B148=""),"",A148+B148)</f>
        <v/>
      </c>
    </row>
    <row r="149">
      <c r="A149" s="10" t="n"/>
      <c r="B149" s="11" t="n"/>
      <c r="C149" s="12" t="n"/>
      <c r="D149" s="13">
        <f>IF(C149="","",IFERROR(VLOOKUP(C149,'Key inventory'!$A$5:$C$104,2,FALSE),""))</f>
        <v/>
      </c>
      <c r="E149" s="13">
        <f>IF(C149="","",IFERROR(VLOOKUP(C149,'Key inventory'!$A$5:$C$104,3,FALSE),""))</f>
        <v/>
      </c>
      <c r="F149" s="14" t="n"/>
      <c r="G149" s="12" t="n"/>
      <c r="H149" s="14" t="n"/>
      <c r="I149" s="10" t="n"/>
      <c r="J149" s="11" t="n"/>
      <c r="K149" s="14" t="n"/>
      <c r="L149" s="10" t="n"/>
      <c r="M149" s="11" t="n"/>
      <c r="N149" s="14" t="n"/>
      <c r="O149" s="14" t="n"/>
      <c r="P149" s="13">
        <f>IF(OR(A149="",C149=""),"",IF(L149&lt;&gt;"","Returned",IF(I149="","Out",IF(NOW()&gt;I149+J149,"OVERDUE","Out"))))</f>
        <v/>
      </c>
      <c r="Q149" s="15">
        <f>IF(OR(A149="",B149=""),"",ROUND((IF(L149="",NOW(),L149+M149)-(A149+B149))*24,1))</f>
        <v/>
      </c>
      <c r="R149" s="16">
        <f>IF(OR(A149="",B149=""),"",A149+B149)</f>
        <v/>
      </c>
    </row>
    <row r="150">
      <c r="A150" s="10" t="n"/>
      <c r="B150" s="11" t="n"/>
      <c r="C150" s="12" t="n"/>
      <c r="D150" s="13">
        <f>IF(C150="","",IFERROR(VLOOKUP(C150,'Key inventory'!$A$5:$C$104,2,FALSE),""))</f>
        <v/>
      </c>
      <c r="E150" s="13">
        <f>IF(C150="","",IFERROR(VLOOKUP(C150,'Key inventory'!$A$5:$C$104,3,FALSE),""))</f>
        <v/>
      </c>
      <c r="F150" s="14" t="n"/>
      <c r="G150" s="12" t="n"/>
      <c r="H150" s="14" t="n"/>
      <c r="I150" s="10" t="n"/>
      <c r="J150" s="11" t="n"/>
      <c r="K150" s="14" t="n"/>
      <c r="L150" s="10" t="n"/>
      <c r="M150" s="11" t="n"/>
      <c r="N150" s="14" t="n"/>
      <c r="O150" s="14" t="n"/>
      <c r="P150" s="13">
        <f>IF(OR(A150="",C150=""),"",IF(L150&lt;&gt;"","Returned",IF(I150="","Out",IF(NOW()&gt;I150+J150,"OVERDUE","Out"))))</f>
        <v/>
      </c>
      <c r="Q150" s="15">
        <f>IF(OR(A150="",B150=""),"",ROUND((IF(L150="",NOW(),L150+M150)-(A150+B150))*24,1))</f>
        <v/>
      </c>
      <c r="R150" s="16">
        <f>IF(OR(A150="",B150=""),"",A150+B150)</f>
        <v/>
      </c>
    </row>
    <row r="151">
      <c r="A151" s="10" t="n"/>
      <c r="B151" s="11" t="n"/>
      <c r="C151" s="12" t="n"/>
      <c r="D151" s="13">
        <f>IF(C151="","",IFERROR(VLOOKUP(C151,'Key inventory'!$A$5:$C$104,2,FALSE),""))</f>
        <v/>
      </c>
      <c r="E151" s="13">
        <f>IF(C151="","",IFERROR(VLOOKUP(C151,'Key inventory'!$A$5:$C$104,3,FALSE),""))</f>
        <v/>
      </c>
      <c r="F151" s="14" t="n"/>
      <c r="G151" s="12" t="n"/>
      <c r="H151" s="14" t="n"/>
      <c r="I151" s="10" t="n"/>
      <c r="J151" s="11" t="n"/>
      <c r="K151" s="14" t="n"/>
      <c r="L151" s="10" t="n"/>
      <c r="M151" s="11" t="n"/>
      <c r="N151" s="14" t="n"/>
      <c r="O151" s="14" t="n"/>
      <c r="P151" s="13">
        <f>IF(OR(A151="",C151=""),"",IF(L151&lt;&gt;"","Returned",IF(I151="","Out",IF(NOW()&gt;I151+J151,"OVERDUE","Out"))))</f>
        <v/>
      </c>
      <c r="Q151" s="15">
        <f>IF(OR(A151="",B151=""),"",ROUND((IF(L151="",NOW(),L151+M151)-(A151+B151))*24,1))</f>
        <v/>
      </c>
      <c r="R151" s="16">
        <f>IF(OR(A151="",B151=""),"",A151+B151)</f>
        <v/>
      </c>
    </row>
    <row r="152">
      <c r="A152" s="10" t="n"/>
      <c r="B152" s="11" t="n"/>
      <c r="C152" s="12" t="n"/>
      <c r="D152" s="13">
        <f>IF(C152="","",IFERROR(VLOOKUP(C152,'Key inventory'!$A$5:$C$104,2,FALSE),""))</f>
        <v/>
      </c>
      <c r="E152" s="13">
        <f>IF(C152="","",IFERROR(VLOOKUP(C152,'Key inventory'!$A$5:$C$104,3,FALSE),""))</f>
        <v/>
      </c>
      <c r="F152" s="14" t="n"/>
      <c r="G152" s="12" t="n"/>
      <c r="H152" s="14" t="n"/>
      <c r="I152" s="10" t="n"/>
      <c r="J152" s="11" t="n"/>
      <c r="K152" s="14" t="n"/>
      <c r="L152" s="10" t="n"/>
      <c r="M152" s="11" t="n"/>
      <c r="N152" s="14" t="n"/>
      <c r="O152" s="14" t="n"/>
      <c r="P152" s="13">
        <f>IF(OR(A152="",C152=""),"",IF(L152&lt;&gt;"","Returned",IF(I152="","Out",IF(NOW()&gt;I152+J152,"OVERDUE","Out"))))</f>
        <v/>
      </c>
      <c r="Q152" s="15">
        <f>IF(OR(A152="",B152=""),"",ROUND((IF(L152="",NOW(),L152+M152)-(A152+B152))*24,1))</f>
        <v/>
      </c>
      <c r="R152" s="16">
        <f>IF(OR(A152="",B152=""),"",A152+B152)</f>
        <v/>
      </c>
    </row>
    <row r="153">
      <c r="A153" s="10" t="n"/>
      <c r="B153" s="11" t="n"/>
      <c r="C153" s="12" t="n"/>
      <c r="D153" s="13">
        <f>IF(C153="","",IFERROR(VLOOKUP(C153,'Key inventory'!$A$5:$C$104,2,FALSE),""))</f>
        <v/>
      </c>
      <c r="E153" s="13">
        <f>IF(C153="","",IFERROR(VLOOKUP(C153,'Key inventory'!$A$5:$C$104,3,FALSE),""))</f>
        <v/>
      </c>
      <c r="F153" s="14" t="n"/>
      <c r="G153" s="12" t="n"/>
      <c r="H153" s="14" t="n"/>
      <c r="I153" s="10" t="n"/>
      <c r="J153" s="11" t="n"/>
      <c r="K153" s="14" t="n"/>
      <c r="L153" s="10" t="n"/>
      <c r="M153" s="11" t="n"/>
      <c r="N153" s="14" t="n"/>
      <c r="O153" s="14" t="n"/>
      <c r="P153" s="13">
        <f>IF(OR(A153="",C153=""),"",IF(L153&lt;&gt;"","Returned",IF(I153="","Out",IF(NOW()&gt;I153+J153,"OVERDUE","Out"))))</f>
        <v/>
      </c>
      <c r="Q153" s="15">
        <f>IF(OR(A153="",B153=""),"",ROUND((IF(L153="",NOW(),L153+M153)-(A153+B153))*24,1))</f>
        <v/>
      </c>
      <c r="R153" s="16">
        <f>IF(OR(A153="",B153=""),"",A153+B153)</f>
        <v/>
      </c>
    </row>
    <row r="154">
      <c r="A154" s="10" t="n"/>
      <c r="B154" s="11" t="n"/>
      <c r="C154" s="12" t="n"/>
      <c r="D154" s="13">
        <f>IF(C154="","",IFERROR(VLOOKUP(C154,'Key inventory'!$A$5:$C$104,2,FALSE),""))</f>
        <v/>
      </c>
      <c r="E154" s="13">
        <f>IF(C154="","",IFERROR(VLOOKUP(C154,'Key inventory'!$A$5:$C$104,3,FALSE),""))</f>
        <v/>
      </c>
      <c r="F154" s="14" t="n"/>
      <c r="G154" s="12" t="n"/>
      <c r="H154" s="14" t="n"/>
      <c r="I154" s="10" t="n"/>
      <c r="J154" s="11" t="n"/>
      <c r="K154" s="14" t="n"/>
      <c r="L154" s="10" t="n"/>
      <c r="M154" s="11" t="n"/>
      <c r="N154" s="14" t="n"/>
      <c r="O154" s="14" t="n"/>
      <c r="P154" s="13">
        <f>IF(OR(A154="",C154=""),"",IF(L154&lt;&gt;"","Returned",IF(I154="","Out",IF(NOW()&gt;I154+J154,"OVERDUE","Out"))))</f>
        <v/>
      </c>
      <c r="Q154" s="15">
        <f>IF(OR(A154="",B154=""),"",ROUND((IF(L154="",NOW(),L154+M154)-(A154+B154))*24,1))</f>
        <v/>
      </c>
      <c r="R154" s="16">
        <f>IF(OR(A154="",B154=""),"",A154+B154)</f>
        <v/>
      </c>
    </row>
    <row r="155">
      <c r="A155" s="10" t="n"/>
      <c r="B155" s="11" t="n"/>
      <c r="C155" s="12" t="n"/>
      <c r="D155" s="13">
        <f>IF(C155="","",IFERROR(VLOOKUP(C155,'Key inventory'!$A$5:$C$104,2,FALSE),""))</f>
        <v/>
      </c>
      <c r="E155" s="13">
        <f>IF(C155="","",IFERROR(VLOOKUP(C155,'Key inventory'!$A$5:$C$104,3,FALSE),""))</f>
        <v/>
      </c>
      <c r="F155" s="14" t="n"/>
      <c r="G155" s="12" t="n"/>
      <c r="H155" s="14" t="n"/>
      <c r="I155" s="10" t="n"/>
      <c r="J155" s="11" t="n"/>
      <c r="K155" s="14" t="n"/>
      <c r="L155" s="10" t="n"/>
      <c r="M155" s="11" t="n"/>
      <c r="N155" s="14" t="n"/>
      <c r="O155" s="14" t="n"/>
      <c r="P155" s="13">
        <f>IF(OR(A155="",C155=""),"",IF(L155&lt;&gt;"","Returned",IF(I155="","Out",IF(NOW()&gt;I155+J155,"OVERDUE","Out"))))</f>
        <v/>
      </c>
      <c r="Q155" s="15">
        <f>IF(OR(A155="",B155=""),"",ROUND((IF(L155="",NOW(),L155+M155)-(A155+B155))*24,1))</f>
        <v/>
      </c>
      <c r="R155" s="16">
        <f>IF(OR(A155="",B155=""),"",A155+B155)</f>
        <v/>
      </c>
    </row>
    <row r="156">
      <c r="A156" s="10" t="n"/>
      <c r="B156" s="11" t="n"/>
      <c r="C156" s="12" t="n"/>
      <c r="D156" s="13">
        <f>IF(C156="","",IFERROR(VLOOKUP(C156,'Key inventory'!$A$5:$C$104,2,FALSE),""))</f>
        <v/>
      </c>
      <c r="E156" s="13">
        <f>IF(C156="","",IFERROR(VLOOKUP(C156,'Key inventory'!$A$5:$C$104,3,FALSE),""))</f>
        <v/>
      </c>
      <c r="F156" s="14" t="n"/>
      <c r="G156" s="12" t="n"/>
      <c r="H156" s="14" t="n"/>
      <c r="I156" s="10" t="n"/>
      <c r="J156" s="11" t="n"/>
      <c r="K156" s="14" t="n"/>
      <c r="L156" s="10" t="n"/>
      <c r="M156" s="11" t="n"/>
      <c r="N156" s="14" t="n"/>
      <c r="O156" s="14" t="n"/>
      <c r="P156" s="13">
        <f>IF(OR(A156="",C156=""),"",IF(L156&lt;&gt;"","Returned",IF(I156="","Out",IF(NOW()&gt;I156+J156,"OVERDUE","Out"))))</f>
        <v/>
      </c>
      <c r="Q156" s="15">
        <f>IF(OR(A156="",B156=""),"",ROUND((IF(L156="",NOW(),L156+M156)-(A156+B156))*24,1))</f>
        <v/>
      </c>
      <c r="R156" s="16">
        <f>IF(OR(A156="",B156=""),"",A156+B156)</f>
        <v/>
      </c>
    </row>
    <row r="157">
      <c r="A157" s="10" t="n"/>
      <c r="B157" s="11" t="n"/>
      <c r="C157" s="12" t="n"/>
      <c r="D157" s="13">
        <f>IF(C157="","",IFERROR(VLOOKUP(C157,'Key inventory'!$A$5:$C$104,2,FALSE),""))</f>
        <v/>
      </c>
      <c r="E157" s="13">
        <f>IF(C157="","",IFERROR(VLOOKUP(C157,'Key inventory'!$A$5:$C$104,3,FALSE),""))</f>
        <v/>
      </c>
      <c r="F157" s="14" t="n"/>
      <c r="G157" s="12" t="n"/>
      <c r="H157" s="14" t="n"/>
      <c r="I157" s="10" t="n"/>
      <c r="J157" s="11" t="n"/>
      <c r="K157" s="14" t="n"/>
      <c r="L157" s="10" t="n"/>
      <c r="M157" s="11" t="n"/>
      <c r="N157" s="14" t="n"/>
      <c r="O157" s="14" t="n"/>
      <c r="P157" s="13">
        <f>IF(OR(A157="",C157=""),"",IF(L157&lt;&gt;"","Returned",IF(I157="","Out",IF(NOW()&gt;I157+J157,"OVERDUE","Out"))))</f>
        <v/>
      </c>
      <c r="Q157" s="15">
        <f>IF(OR(A157="",B157=""),"",ROUND((IF(L157="",NOW(),L157+M157)-(A157+B157))*24,1))</f>
        <v/>
      </c>
      <c r="R157" s="16">
        <f>IF(OR(A157="",B157=""),"",A157+B157)</f>
        <v/>
      </c>
    </row>
    <row r="158">
      <c r="A158" s="10" t="n"/>
      <c r="B158" s="11" t="n"/>
      <c r="C158" s="12" t="n"/>
      <c r="D158" s="13">
        <f>IF(C158="","",IFERROR(VLOOKUP(C158,'Key inventory'!$A$5:$C$104,2,FALSE),""))</f>
        <v/>
      </c>
      <c r="E158" s="13">
        <f>IF(C158="","",IFERROR(VLOOKUP(C158,'Key inventory'!$A$5:$C$104,3,FALSE),""))</f>
        <v/>
      </c>
      <c r="F158" s="14" t="n"/>
      <c r="G158" s="12" t="n"/>
      <c r="H158" s="14" t="n"/>
      <c r="I158" s="10" t="n"/>
      <c r="J158" s="11" t="n"/>
      <c r="K158" s="14" t="n"/>
      <c r="L158" s="10" t="n"/>
      <c r="M158" s="11" t="n"/>
      <c r="N158" s="14" t="n"/>
      <c r="O158" s="14" t="n"/>
      <c r="P158" s="13">
        <f>IF(OR(A158="",C158=""),"",IF(L158&lt;&gt;"","Returned",IF(I158="","Out",IF(NOW()&gt;I158+J158,"OVERDUE","Out"))))</f>
        <v/>
      </c>
      <c r="Q158" s="15">
        <f>IF(OR(A158="",B158=""),"",ROUND((IF(L158="",NOW(),L158+M158)-(A158+B158))*24,1))</f>
        <v/>
      </c>
      <c r="R158" s="16">
        <f>IF(OR(A158="",B158=""),"",A158+B158)</f>
        <v/>
      </c>
    </row>
    <row r="159">
      <c r="A159" s="10" t="n"/>
      <c r="B159" s="11" t="n"/>
      <c r="C159" s="12" t="n"/>
      <c r="D159" s="13">
        <f>IF(C159="","",IFERROR(VLOOKUP(C159,'Key inventory'!$A$5:$C$104,2,FALSE),""))</f>
        <v/>
      </c>
      <c r="E159" s="13">
        <f>IF(C159="","",IFERROR(VLOOKUP(C159,'Key inventory'!$A$5:$C$104,3,FALSE),""))</f>
        <v/>
      </c>
      <c r="F159" s="14" t="n"/>
      <c r="G159" s="12" t="n"/>
      <c r="H159" s="14" t="n"/>
      <c r="I159" s="10" t="n"/>
      <c r="J159" s="11" t="n"/>
      <c r="K159" s="14" t="n"/>
      <c r="L159" s="10" t="n"/>
      <c r="M159" s="11" t="n"/>
      <c r="N159" s="14" t="n"/>
      <c r="O159" s="14" t="n"/>
      <c r="P159" s="13">
        <f>IF(OR(A159="",C159=""),"",IF(L159&lt;&gt;"","Returned",IF(I159="","Out",IF(NOW()&gt;I159+J159,"OVERDUE","Out"))))</f>
        <v/>
      </c>
      <c r="Q159" s="15">
        <f>IF(OR(A159="",B159=""),"",ROUND((IF(L159="",NOW(),L159+M159)-(A159+B159))*24,1))</f>
        <v/>
      </c>
      <c r="R159" s="16">
        <f>IF(OR(A159="",B159=""),"",A159+B159)</f>
        <v/>
      </c>
    </row>
    <row r="160">
      <c r="A160" s="10" t="n"/>
      <c r="B160" s="11" t="n"/>
      <c r="C160" s="12" t="n"/>
      <c r="D160" s="13">
        <f>IF(C160="","",IFERROR(VLOOKUP(C160,'Key inventory'!$A$5:$C$104,2,FALSE),""))</f>
        <v/>
      </c>
      <c r="E160" s="13">
        <f>IF(C160="","",IFERROR(VLOOKUP(C160,'Key inventory'!$A$5:$C$104,3,FALSE),""))</f>
        <v/>
      </c>
      <c r="F160" s="14" t="n"/>
      <c r="G160" s="12" t="n"/>
      <c r="H160" s="14" t="n"/>
      <c r="I160" s="10" t="n"/>
      <c r="J160" s="11" t="n"/>
      <c r="K160" s="14" t="n"/>
      <c r="L160" s="10" t="n"/>
      <c r="M160" s="11" t="n"/>
      <c r="N160" s="14" t="n"/>
      <c r="O160" s="14" t="n"/>
      <c r="P160" s="13">
        <f>IF(OR(A160="",C160=""),"",IF(L160&lt;&gt;"","Returned",IF(I160="","Out",IF(NOW()&gt;I160+J160,"OVERDUE","Out"))))</f>
        <v/>
      </c>
      <c r="Q160" s="15">
        <f>IF(OR(A160="",B160=""),"",ROUND((IF(L160="",NOW(),L160+M160)-(A160+B160))*24,1))</f>
        <v/>
      </c>
      <c r="R160" s="16">
        <f>IF(OR(A160="",B160=""),"",A160+B160)</f>
        <v/>
      </c>
    </row>
    <row r="161">
      <c r="A161" s="10" t="n"/>
      <c r="B161" s="11" t="n"/>
      <c r="C161" s="12" t="n"/>
      <c r="D161" s="13">
        <f>IF(C161="","",IFERROR(VLOOKUP(C161,'Key inventory'!$A$5:$C$104,2,FALSE),""))</f>
        <v/>
      </c>
      <c r="E161" s="13">
        <f>IF(C161="","",IFERROR(VLOOKUP(C161,'Key inventory'!$A$5:$C$104,3,FALSE),""))</f>
        <v/>
      </c>
      <c r="F161" s="14" t="n"/>
      <c r="G161" s="12" t="n"/>
      <c r="H161" s="14" t="n"/>
      <c r="I161" s="10" t="n"/>
      <c r="J161" s="11" t="n"/>
      <c r="K161" s="14" t="n"/>
      <c r="L161" s="10" t="n"/>
      <c r="M161" s="11" t="n"/>
      <c r="N161" s="14" t="n"/>
      <c r="O161" s="14" t="n"/>
      <c r="P161" s="13">
        <f>IF(OR(A161="",C161=""),"",IF(L161&lt;&gt;"","Returned",IF(I161="","Out",IF(NOW()&gt;I161+J161,"OVERDUE","Out"))))</f>
        <v/>
      </c>
      <c r="Q161" s="15">
        <f>IF(OR(A161="",B161=""),"",ROUND((IF(L161="",NOW(),L161+M161)-(A161+B161))*24,1))</f>
        <v/>
      </c>
      <c r="R161" s="16">
        <f>IF(OR(A161="",B161=""),"",A161+B161)</f>
        <v/>
      </c>
    </row>
    <row r="162">
      <c r="A162" s="10" t="n"/>
      <c r="B162" s="11" t="n"/>
      <c r="C162" s="12" t="n"/>
      <c r="D162" s="13">
        <f>IF(C162="","",IFERROR(VLOOKUP(C162,'Key inventory'!$A$5:$C$104,2,FALSE),""))</f>
        <v/>
      </c>
      <c r="E162" s="13">
        <f>IF(C162="","",IFERROR(VLOOKUP(C162,'Key inventory'!$A$5:$C$104,3,FALSE),""))</f>
        <v/>
      </c>
      <c r="F162" s="14" t="n"/>
      <c r="G162" s="12" t="n"/>
      <c r="H162" s="14" t="n"/>
      <c r="I162" s="10" t="n"/>
      <c r="J162" s="11" t="n"/>
      <c r="K162" s="14" t="n"/>
      <c r="L162" s="10" t="n"/>
      <c r="M162" s="11" t="n"/>
      <c r="N162" s="14" t="n"/>
      <c r="O162" s="14" t="n"/>
      <c r="P162" s="13">
        <f>IF(OR(A162="",C162=""),"",IF(L162&lt;&gt;"","Returned",IF(I162="","Out",IF(NOW()&gt;I162+J162,"OVERDUE","Out"))))</f>
        <v/>
      </c>
      <c r="Q162" s="15">
        <f>IF(OR(A162="",B162=""),"",ROUND((IF(L162="",NOW(),L162+M162)-(A162+B162))*24,1))</f>
        <v/>
      </c>
      <c r="R162" s="16">
        <f>IF(OR(A162="",B162=""),"",A162+B162)</f>
        <v/>
      </c>
    </row>
    <row r="163">
      <c r="A163" s="10" t="n"/>
      <c r="B163" s="11" t="n"/>
      <c r="C163" s="12" t="n"/>
      <c r="D163" s="13">
        <f>IF(C163="","",IFERROR(VLOOKUP(C163,'Key inventory'!$A$5:$C$104,2,FALSE),""))</f>
        <v/>
      </c>
      <c r="E163" s="13">
        <f>IF(C163="","",IFERROR(VLOOKUP(C163,'Key inventory'!$A$5:$C$104,3,FALSE),""))</f>
        <v/>
      </c>
      <c r="F163" s="14" t="n"/>
      <c r="G163" s="12" t="n"/>
      <c r="H163" s="14" t="n"/>
      <c r="I163" s="10" t="n"/>
      <c r="J163" s="11" t="n"/>
      <c r="K163" s="14" t="n"/>
      <c r="L163" s="10" t="n"/>
      <c r="M163" s="11" t="n"/>
      <c r="N163" s="14" t="n"/>
      <c r="O163" s="14" t="n"/>
      <c r="P163" s="13">
        <f>IF(OR(A163="",C163=""),"",IF(L163&lt;&gt;"","Returned",IF(I163="","Out",IF(NOW()&gt;I163+J163,"OVERDUE","Out"))))</f>
        <v/>
      </c>
      <c r="Q163" s="15">
        <f>IF(OR(A163="",B163=""),"",ROUND((IF(L163="",NOW(),L163+M163)-(A163+B163))*24,1))</f>
        <v/>
      </c>
      <c r="R163" s="16">
        <f>IF(OR(A163="",B163=""),"",A163+B163)</f>
        <v/>
      </c>
    </row>
    <row r="164">
      <c r="A164" s="10" t="n"/>
      <c r="B164" s="11" t="n"/>
      <c r="C164" s="12" t="n"/>
      <c r="D164" s="13">
        <f>IF(C164="","",IFERROR(VLOOKUP(C164,'Key inventory'!$A$5:$C$104,2,FALSE),""))</f>
        <v/>
      </c>
      <c r="E164" s="13">
        <f>IF(C164="","",IFERROR(VLOOKUP(C164,'Key inventory'!$A$5:$C$104,3,FALSE),""))</f>
        <v/>
      </c>
      <c r="F164" s="14" t="n"/>
      <c r="G164" s="12" t="n"/>
      <c r="H164" s="14" t="n"/>
      <c r="I164" s="10" t="n"/>
      <c r="J164" s="11" t="n"/>
      <c r="K164" s="14" t="n"/>
      <c r="L164" s="10" t="n"/>
      <c r="M164" s="11" t="n"/>
      <c r="N164" s="14" t="n"/>
      <c r="O164" s="14" t="n"/>
      <c r="P164" s="13">
        <f>IF(OR(A164="",C164=""),"",IF(L164&lt;&gt;"","Returned",IF(I164="","Out",IF(NOW()&gt;I164+J164,"OVERDUE","Out"))))</f>
        <v/>
      </c>
      <c r="Q164" s="15">
        <f>IF(OR(A164="",B164=""),"",ROUND((IF(L164="",NOW(),L164+M164)-(A164+B164))*24,1))</f>
        <v/>
      </c>
      <c r="R164" s="16">
        <f>IF(OR(A164="",B164=""),"",A164+B164)</f>
        <v/>
      </c>
    </row>
    <row r="165">
      <c r="A165" s="10" t="n"/>
      <c r="B165" s="11" t="n"/>
      <c r="C165" s="12" t="n"/>
      <c r="D165" s="13">
        <f>IF(C165="","",IFERROR(VLOOKUP(C165,'Key inventory'!$A$5:$C$104,2,FALSE),""))</f>
        <v/>
      </c>
      <c r="E165" s="13">
        <f>IF(C165="","",IFERROR(VLOOKUP(C165,'Key inventory'!$A$5:$C$104,3,FALSE),""))</f>
        <v/>
      </c>
      <c r="F165" s="14" t="n"/>
      <c r="G165" s="12" t="n"/>
      <c r="H165" s="14" t="n"/>
      <c r="I165" s="10" t="n"/>
      <c r="J165" s="11" t="n"/>
      <c r="K165" s="14" t="n"/>
      <c r="L165" s="10" t="n"/>
      <c r="M165" s="11" t="n"/>
      <c r="N165" s="14" t="n"/>
      <c r="O165" s="14" t="n"/>
      <c r="P165" s="13">
        <f>IF(OR(A165="",C165=""),"",IF(L165&lt;&gt;"","Returned",IF(I165="","Out",IF(NOW()&gt;I165+J165,"OVERDUE","Out"))))</f>
        <v/>
      </c>
      <c r="Q165" s="15">
        <f>IF(OR(A165="",B165=""),"",ROUND((IF(L165="",NOW(),L165+M165)-(A165+B165))*24,1))</f>
        <v/>
      </c>
      <c r="R165" s="16">
        <f>IF(OR(A165="",B165=""),"",A165+B165)</f>
        <v/>
      </c>
    </row>
    <row r="166">
      <c r="A166" s="10" t="n"/>
      <c r="B166" s="11" t="n"/>
      <c r="C166" s="12" t="n"/>
      <c r="D166" s="13">
        <f>IF(C166="","",IFERROR(VLOOKUP(C166,'Key inventory'!$A$5:$C$104,2,FALSE),""))</f>
        <v/>
      </c>
      <c r="E166" s="13">
        <f>IF(C166="","",IFERROR(VLOOKUP(C166,'Key inventory'!$A$5:$C$104,3,FALSE),""))</f>
        <v/>
      </c>
      <c r="F166" s="14" t="n"/>
      <c r="G166" s="12" t="n"/>
      <c r="H166" s="14" t="n"/>
      <c r="I166" s="10" t="n"/>
      <c r="J166" s="11" t="n"/>
      <c r="K166" s="14" t="n"/>
      <c r="L166" s="10" t="n"/>
      <c r="M166" s="11" t="n"/>
      <c r="N166" s="14" t="n"/>
      <c r="O166" s="14" t="n"/>
      <c r="P166" s="13">
        <f>IF(OR(A166="",C166=""),"",IF(L166&lt;&gt;"","Returned",IF(I166="","Out",IF(NOW()&gt;I166+J166,"OVERDUE","Out"))))</f>
        <v/>
      </c>
      <c r="Q166" s="15">
        <f>IF(OR(A166="",B166=""),"",ROUND((IF(L166="",NOW(),L166+M166)-(A166+B166))*24,1))</f>
        <v/>
      </c>
      <c r="R166" s="16">
        <f>IF(OR(A166="",B166=""),"",A166+B166)</f>
        <v/>
      </c>
    </row>
    <row r="167">
      <c r="A167" s="10" t="n"/>
      <c r="B167" s="11" t="n"/>
      <c r="C167" s="12" t="n"/>
      <c r="D167" s="13">
        <f>IF(C167="","",IFERROR(VLOOKUP(C167,'Key inventory'!$A$5:$C$104,2,FALSE),""))</f>
        <v/>
      </c>
      <c r="E167" s="13">
        <f>IF(C167="","",IFERROR(VLOOKUP(C167,'Key inventory'!$A$5:$C$104,3,FALSE),""))</f>
        <v/>
      </c>
      <c r="F167" s="14" t="n"/>
      <c r="G167" s="12" t="n"/>
      <c r="H167" s="14" t="n"/>
      <c r="I167" s="10" t="n"/>
      <c r="J167" s="11" t="n"/>
      <c r="K167" s="14" t="n"/>
      <c r="L167" s="10" t="n"/>
      <c r="M167" s="11" t="n"/>
      <c r="N167" s="14" t="n"/>
      <c r="O167" s="14" t="n"/>
      <c r="P167" s="13">
        <f>IF(OR(A167="",C167=""),"",IF(L167&lt;&gt;"","Returned",IF(I167="","Out",IF(NOW()&gt;I167+J167,"OVERDUE","Out"))))</f>
        <v/>
      </c>
      <c r="Q167" s="15">
        <f>IF(OR(A167="",B167=""),"",ROUND((IF(L167="",NOW(),L167+M167)-(A167+B167))*24,1))</f>
        <v/>
      </c>
      <c r="R167" s="16">
        <f>IF(OR(A167="",B167=""),"",A167+B167)</f>
        <v/>
      </c>
    </row>
    <row r="168">
      <c r="A168" s="10" t="n"/>
      <c r="B168" s="11" t="n"/>
      <c r="C168" s="12" t="n"/>
      <c r="D168" s="13">
        <f>IF(C168="","",IFERROR(VLOOKUP(C168,'Key inventory'!$A$5:$C$104,2,FALSE),""))</f>
        <v/>
      </c>
      <c r="E168" s="13">
        <f>IF(C168="","",IFERROR(VLOOKUP(C168,'Key inventory'!$A$5:$C$104,3,FALSE),""))</f>
        <v/>
      </c>
      <c r="F168" s="14" t="n"/>
      <c r="G168" s="12" t="n"/>
      <c r="H168" s="14" t="n"/>
      <c r="I168" s="10" t="n"/>
      <c r="J168" s="11" t="n"/>
      <c r="K168" s="14" t="n"/>
      <c r="L168" s="10" t="n"/>
      <c r="M168" s="11" t="n"/>
      <c r="N168" s="14" t="n"/>
      <c r="O168" s="14" t="n"/>
      <c r="P168" s="13">
        <f>IF(OR(A168="",C168=""),"",IF(L168&lt;&gt;"","Returned",IF(I168="","Out",IF(NOW()&gt;I168+J168,"OVERDUE","Out"))))</f>
        <v/>
      </c>
      <c r="Q168" s="15">
        <f>IF(OR(A168="",B168=""),"",ROUND((IF(L168="",NOW(),L168+M168)-(A168+B168))*24,1))</f>
        <v/>
      </c>
      <c r="R168" s="16">
        <f>IF(OR(A168="",B168=""),"",A168+B168)</f>
        <v/>
      </c>
    </row>
    <row r="169">
      <c r="A169" s="10" t="n"/>
      <c r="B169" s="11" t="n"/>
      <c r="C169" s="12" t="n"/>
      <c r="D169" s="13">
        <f>IF(C169="","",IFERROR(VLOOKUP(C169,'Key inventory'!$A$5:$C$104,2,FALSE),""))</f>
        <v/>
      </c>
      <c r="E169" s="13">
        <f>IF(C169="","",IFERROR(VLOOKUP(C169,'Key inventory'!$A$5:$C$104,3,FALSE),""))</f>
        <v/>
      </c>
      <c r="F169" s="14" t="n"/>
      <c r="G169" s="12" t="n"/>
      <c r="H169" s="14" t="n"/>
      <c r="I169" s="10" t="n"/>
      <c r="J169" s="11" t="n"/>
      <c r="K169" s="14" t="n"/>
      <c r="L169" s="10" t="n"/>
      <c r="M169" s="11" t="n"/>
      <c r="N169" s="14" t="n"/>
      <c r="O169" s="14" t="n"/>
      <c r="P169" s="13">
        <f>IF(OR(A169="",C169=""),"",IF(L169&lt;&gt;"","Returned",IF(I169="","Out",IF(NOW()&gt;I169+J169,"OVERDUE","Out"))))</f>
        <v/>
      </c>
      <c r="Q169" s="15">
        <f>IF(OR(A169="",B169=""),"",ROUND((IF(L169="",NOW(),L169+M169)-(A169+B169))*24,1))</f>
        <v/>
      </c>
      <c r="R169" s="16">
        <f>IF(OR(A169="",B169=""),"",A169+B169)</f>
        <v/>
      </c>
    </row>
    <row r="170">
      <c r="A170" s="10" t="n"/>
      <c r="B170" s="11" t="n"/>
      <c r="C170" s="12" t="n"/>
      <c r="D170" s="13">
        <f>IF(C170="","",IFERROR(VLOOKUP(C170,'Key inventory'!$A$5:$C$104,2,FALSE),""))</f>
        <v/>
      </c>
      <c r="E170" s="13">
        <f>IF(C170="","",IFERROR(VLOOKUP(C170,'Key inventory'!$A$5:$C$104,3,FALSE),""))</f>
        <v/>
      </c>
      <c r="F170" s="14" t="n"/>
      <c r="G170" s="12" t="n"/>
      <c r="H170" s="14" t="n"/>
      <c r="I170" s="10" t="n"/>
      <c r="J170" s="11" t="n"/>
      <c r="K170" s="14" t="n"/>
      <c r="L170" s="10" t="n"/>
      <c r="M170" s="11" t="n"/>
      <c r="N170" s="14" t="n"/>
      <c r="O170" s="14" t="n"/>
      <c r="P170" s="13">
        <f>IF(OR(A170="",C170=""),"",IF(L170&lt;&gt;"","Returned",IF(I170="","Out",IF(NOW()&gt;I170+J170,"OVERDUE","Out"))))</f>
        <v/>
      </c>
      <c r="Q170" s="15">
        <f>IF(OR(A170="",B170=""),"",ROUND((IF(L170="",NOW(),L170+M170)-(A170+B170))*24,1))</f>
        <v/>
      </c>
      <c r="R170" s="16">
        <f>IF(OR(A170="",B170=""),"",A170+B170)</f>
        <v/>
      </c>
    </row>
    <row r="171">
      <c r="A171" s="10" t="n"/>
      <c r="B171" s="11" t="n"/>
      <c r="C171" s="12" t="n"/>
      <c r="D171" s="13">
        <f>IF(C171="","",IFERROR(VLOOKUP(C171,'Key inventory'!$A$5:$C$104,2,FALSE),""))</f>
        <v/>
      </c>
      <c r="E171" s="13">
        <f>IF(C171="","",IFERROR(VLOOKUP(C171,'Key inventory'!$A$5:$C$104,3,FALSE),""))</f>
        <v/>
      </c>
      <c r="F171" s="14" t="n"/>
      <c r="G171" s="12" t="n"/>
      <c r="H171" s="14" t="n"/>
      <c r="I171" s="10" t="n"/>
      <c r="J171" s="11" t="n"/>
      <c r="K171" s="14" t="n"/>
      <c r="L171" s="10" t="n"/>
      <c r="M171" s="11" t="n"/>
      <c r="N171" s="14" t="n"/>
      <c r="O171" s="14" t="n"/>
      <c r="P171" s="13">
        <f>IF(OR(A171="",C171=""),"",IF(L171&lt;&gt;"","Returned",IF(I171="","Out",IF(NOW()&gt;I171+J171,"OVERDUE","Out"))))</f>
        <v/>
      </c>
      <c r="Q171" s="15">
        <f>IF(OR(A171="",B171=""),"",ROUND((IF(L171="",NOW(),L171+M171)-(A171+B171))*24,1))</f>
        <v/>
      </c>
      <c r="R171" s="16">
        <f>IF(OR(A171="",B171=""),"",A171+B171)</f>
        <v/>
      </c>
    </row>
    <row r="172">
      <c r="A172" s="10" t="n"/>
      <c r="B172" s="11" t="n"/>
      <c r="C172" s="12" t="n"/>
      <c r="D172" s="13">
        <f>IF(C172="","",IFERROR(VLOOKUP(C172,'Key inventory'!$A$5:$C$104,2,FALSE),""))</f>
        <v/>
      </c>
      <c r="E172" s="13">
        <f>IF(C172="","",IFERROR(VLOOKUP(C172,'Key inventory'!$A$5:$C$104,3,FALSE),""))</f>
        <v/>
      </c>
      <c r="F172" s="14" t="n"/>
      <c r="G172" s="12" t="n"/>
      <c r="H172" s="14" t="n"/>
      <c r="I172" s="10" t="n"/>
      <c r="J172" s="11" t="n"/>
      <c r="K172" s="14" t="n"/>
      <c r="L172" s="10" t="n"/>
      <c r="M172" s="11" t="n"/>
      <c r="N172" s="14" t="n"/>
      <c r="O172" s="14" t="n"/>
      <c r="P172" s="13">
        <f>IF(OR(A172="",C172=""),"",IF(L172&lt;&gt;"","Returned",IF(I172="","Out",IF(NOW()&gt;I172+J172,"OVERDUE","Out"))))</f>
        <v/>
      </c>
      <c r="Q172" s="15">
        <f>IF(OR(A172="",B172=""),"",ROUND((IF(L172="",NOW(),L172+M172)-(A172+B172))*24,1))</f>
        <v/>
      </c>
      <c r="R172" s="16">
        <f>IF(OR(A172="",B172=""),"",A172+B172)</f>
        <v/>
      </c>
    </row>
    <row r="173">
      <c r="A173" s="10" t="n"/>
      <c r="B173" s="11" t="n"/>
      <c r="C173" s="12" t="n"/>
      <c r="D173" s="13">
        <f>IF(C173="","",IFERROR(VLOOKUP(C173,'Key inventory'!$A$5:$C$104,2,FALSE),""))</f>
        <v/>
      </c>
      <c r="E173" s="13">
        <f>IF(C173="","",IFERROR(VLOOKUP(C173,'Key inventory'!$A$5:$C$104,3,FALSE),""))</f>
        <v/>
      </c>
      <c r="F173" s="14" t="n"/>
      <c r="G173" s="12" t="n"/>
      <c r="H173" s="14" t="n"/>
      <c r="I173" s="10" t="n"/>
      <c r="J173" s="11" t="n"/>
      <c r="K173" s="14" t="n"/>
      <c r="L173" s="10" t="n"/>
      <c r="M173" s="11" t="n"/>
      <c r="N173" s="14" t="n"/>
      <c r="O173" s="14" t="n"/>
      <c r="P173" s="13">
        <f>IF(OR(A173="",C173=""),"",IF(L173&lt;&gt;"","Returned",IF(I173="","Out",IF(NOW()&gt;I173+J173,"OVERDUE","Out"))))</f>
        <v/>
      </c>
      <c r="Q173" s="15">
        <f>IF(OR(A173="",B173=""),"",ROUND((IF(L173="",NOW(),L173+M173)-(A173+B173))*24,1))</f>
        <v/>
      </c>
      <c r="R173" s="16">
        <f>IF(OR(A173="",B173=""),"",A173+B173)</f>
        <v/>
      </c>
    </row>
    <row r="174">
      <c r="A174" s="10" t="n"/>
      <c r="B174" s="11" t="n"/>
      <c r="C174" s="12" t="n"/>
      <c r="D174" s="13">
        <f>IF(C174="","",IFERROR(VLOOKUP(C174,'Key inventory'!$A$5:$C$104,2,FALSE),""))</f>
        <v/>
      </c>
      <c r="E174" s="13">
        <f>IF(C174="","",IFERROR(VLOOKUP(C174,'Key inventory'!$A$5:$C$104,3,FALSE),""))</f>
        <v/>
      </c>
      <c r="F174" s="14" t="n"/>
      <c r="G174" s="12" t="n"/>
      <c r="H174" s="14" t="n"/>
      <c r="I174" s="10" t="n"/>
      <c r="J174" s="11" t="n"/>
      <c r="K174" s="14" t="n"/>
      <c r="L174" s="10" t="n"/>
      <c r="M174" s="11" t="n"/>
      <c r="N174" s="14" t="n"/>
      <c r="O174" s="14" t="n"/>
      <c r="P174" s="13">
        <f>IF(OR(A174="",C174=""),"",IF(L174&lt;&gt;"","Returned",IF(I174="","Out",IF(NOW()&gt;I174+J174,"OVERDUE","Out"))))</f>
        <v/>
      </c>
      <c r="Q174" s="15">
        <f>IF(OR(A174="",B174=""),"",ROUND((IF(L174="",NOW(),L174+M174)-(A174+B174))*24,1))</f>
        <v/>
      </c>
      <c r="R174" s="16">
        <f>IF(OR(A174="",B174=""),"",A174+B174)</f>
        <v/>
      </c>
    </row>
    <row r="175">
      <c r="A175" s="10" t="n"/>
      <c r="B175" s="11" t="n"/>
      <c r="C175" s="12" t="n"/>
      <c r="D175" s="13">
        <f>IF(C175="","",IFERROR(VLOOKUP(C175,'Key inventory'!$A$5:$C$104,2,FALSE),""))</f>
        <v/>
      </c>
      <c r="E175" s="13">
        <f>IF(C175="","",IFERROR(VLOOKUP(C175,'Key inventory'!$A$5:$C$104,3,FALSE),""))</f>
        <v/>
      </c>
      <c r="F175" s="14" t="n"/>
      <c r="G175" s="12" t="n"/>
      <c r="H175" s="14" t="n"/>
      <c r="I175" s="10" t="n"/>
      <c r="J175" s="11" t="n"/>
      <c r="K175" s="14" t="n"/>
      <c r="L175" s="10" t="n"/>
      <c r="M175" s="11" t="n"/>
      <c r="N175" s="14" t="n"/>
      <c r="O175" s="14" t="n"/>
      <c r="P175" s="13">
        <f>IF(OR(A175="",C175=""),"",IF(L175&lt;&gt;"","Returned",IF(I175="","Out",IF(NOW()&gt;I175+J175,"OVERDUE","Out"))))</f>
        <v/>
      </c>
      <c r="Q175" s="15">
        <f>IF(OR(A175="",B175=""),"",ROUND((IF(L175="",NOW(),L175+M175)-(A175+B175))*24,1))</f>
        <v/>
      </c>
      <c r="R175" s="16">
        <f>IF(OR(A175="",B175=""),"",A175+B175)</f>
        <v/>
      </c>
    </row>
    <row r="176">
      <c r="A176" s="10" t="n"/>
      <c r="B176" s="11" t="n"/>
      <c r="C176" s="12" t="n"/>
      <c r="D176" s="13">
        <f>IF(C176="","",IFERROR(VLOOKUP(C176,'Key inventory'!$A$5:$C$104,2,FALSE),""))</f>
        <v/>
      </c>
      <c r="E176" s="13">
        <f>IF(C176="","",IFERROR(VLOOKUP(C176,'Key inventory'!$A$5:$C$104,3,FALSE),""))</f>
        <v/>
      </c>
      <c r="F176" s="14" t="n"/>
      <c r="G176" s="12" t="n"/>
      <c r="H176" s="14" t="n"/>
      <c r="I176" s="10" t="n"/>
      <c r="J176" s="11" t="n"/>
      <c r="K176" s="14" t="n"/>
      <c r="L176" s="10" t="n"/>
      <c r="M176" s="11" t="n"/>
      <c r="N176" s="14" t="n"/>
      <c r="O176" s="14" t="n"/>
      <c r="P176" s="13">
        <f>IF(OR(A176="",C176=""),"",IF(L176&lt;&gt;"","Returned",IF(I176="","Out",IF(NOW()&gt;I176+J176,"OVERDUE","Out"))))</f>
        <v/>
      </c>
      <c r="Q176" s="15">
        <f>IF(OR(A176="",B176=""),"",ROUND((IF(L176="",NOW(),L176+M176)-(A176+B176))*24,1))</f>
        <v/>
      </c>
      <c r="R176" s="16">
        <f>IF(OR(A176="",B176=""),"",A176+B176)</f>
        <v/>
      </c>
    </row>
    <row r="177">
      <c r="A177" s="10" t="n"/>
      <c r="B177" s="11" t="n"/>
      <c r="C177" s="12" t="n"/>
      <c r="D177" s="13">
        <f>IF(C177="","",IFERROR(VLOOKUP(C177,'Key inventory'!$A$5:$C$104,2,FALSE),""))</f>
        <v/>
      </c>
      <c r="E177" s="13">
        <f>IF(C177="","",IFERROR(VLOOKUP(C177,'Key inventory'!$A$5:$C$104,3,FALSE),""))</f>
        <v/>
      </c>
      <c r="F177" s="14" t="n"/>
      <c r="G177" s="12" t="n"/>
      <c r="H177" s="14" t="n"/>
      <c r="I177" s="10" t="n"/>
      <c r="J177" s="11" t="n"/>
      <c r="K177" s="14" t="n"/>
      <c r="L177" s="10" t="n"/>
      <c r="M177" s="11" t="n"/>
      <c r="N177" s="14" t="n"/>
      <c r="O177" s="14" t="n"/>
      <c r="P177" s="13">
        <f>IF(OR(A177="",C177=""),"",IF(L177&lt;&gt;"","Returned",IF(I177="","Out",IF(NOW()&gt;I177+J177,"OVERDUE","Out"))))</f>
        <v/>
      </c>
      <c r="Q177" s="15">
        <f>IF(OR(A177="",B177=""),"",ROUND((IF(L177="",NOW(),L177+M177)-(A177+B177))*24,1))</f>
        <v/>
      </c>
      <c r="R177" s="16">
        <f>IF(OR(A177="",B177=""),"",A177+B177)</f>
        <v/>
      </c>
    </row>
    <row r="178">
      <c r="A178" s="10" t="n"/>
      <c r="B178" s="11" t="n"/>
      <c r="C178" s="12" t="n"/>
      <c r="D178" s="13">
        <f>IF(C178="","",IFERROR(VLOOKUP(C178,'Key inventory'!$A$5:$C$104,2,FALSE),""))</f>
        <v/>
      </c>
      <c r="E178" s="13">
        <f>IF(C178="","",IFERROR(VLOOKUP(C178,'Key inventory'!$A$5:$C$104,3,FALSE),""))</f>
        <v/>
      </c>
      <c r="F178" s="14" t="n"/>
      <c r="G178" s="12" t="n"/>
      <c r="H178" s="14" t="n"/>
      <c r="I178" s="10" t="n"/>
      <c r="J178" s="11" t="n"/>
      <c r="K178" s="14" t="n"/>
      <c r="L178" s="10" t="n"/>
      <c r="M178" s="11" t="n"/>
      <c r="N178" s="14" t="n"/>
      <c r="O178" s="14" t="n"/>
      <c r="P178" s="13">
        <f>IF(OR(A178="",C178=""),"",IF(L178&lt;&gt;"","Returned",IF(I178="","Out",IF(NOW()&gt;I178+J178,"OVERDUE","Out"))))</f>
        <v/>
      </c>
      <c r="Q178" s="15">
        <f>IF(OR(A178="",B178=""),"",ROUND((IF(L178="",NOW(),L178+M178)-(A178+B178))*24,1))</f>
        <v/>
      </c>
      <c r="R178" s="16">
        <f>IF(OR(A178="",B178=""),"",A178+B178)</f>
        <v/>
      </c>
    </row>
    <row r="179">
      <c r="A179" s="10" t="n"/>
      <c r="B179" s="11" t="n"/>
      <c r="C179" s="12" t="n"/>
      <c r="D179" s="13">
        <f>IF(C179="","",IFERROR(VLOOKUP(C179,'Key inventory'!$A$5:$C$104,2,FALSE),""))</f>
        <v/>
      </c>
      <c r="E179" s="13">
        <f>IF(C179="","",IFERROR(VLOOKUP(C179,'Key inventory'!$A$5:$C$104,3,FALSE),""))</f>
        <v/>
      </c>
      <c r="F179" s="14" t="n"/>
      <c r="G179" s="12" t="n"/>
      <c r="H179" s="14" t="n"/>
      <c r="I179" s="10" t="n"/>
      <c r="J179" s="11" t="n"/>
      <c r="K179" s="14" t="n"/>
      <c r="L179" s="10" t="n"/>
      <c r="M179" s="11" t="n"/>
      <c r="N179" s="14" t="n"/>
      <c r="O179" s="14" t="n"/>
      <c r="P179" s="13">
        <f>IF(OR(A179="",C179=""),"",IF(L179&lt;&gt;"","Returned",IF(I179="","Out",IF(NOW()&gt;I179+J179,"OVERDUE","Out"))))</f>
        <v/>
      </c>
      <c r="Q179" s="15">
        <f>IF(OR(A179="",B179=""),"",ROUND((IF(L179="",NOW(),L179+M179)-(A179+B179))*24,1))</f>
        <v/>
      </c>
      <c r="R179" s="16">
        <f>IF(OR(A179="",B179=""),"",A179+B179)</f>
        <v/>
      </c>
    </row>
    <row r="180">
      <c r="A180" s="10" t="n"/>
      <c r="B180" s="11" t="n"/>
      <c r="C180" s="12" t="n"/>
      <c r="D180" s="13">
        <f>IF(C180="","",IFERROR(VLOOKUP(C180,'Key inventory'!$A$5:$C$104,2,FALSE),""))</f>
        <v/>
      </c>
      <c r="E180" s="13">
        <f>IF(C180="","",IFERROR(VLOOKUP(C180,'Key inventory'!$A$5:$C$104,3,FALSE),""))</f>
        <v/>
      </c>
      <c r="F180" s="14" t="n"/>
      <c r="G180" s="12" t="n"/>
      <c r="H180" s="14" t="n"/>
      <c r="I180" s="10" t="n"/>
      <c r="J180" s="11" t="n"/>
      <c r="K180" s="14" t="n"/>
      <c r="L180" s="10" t="n"/>
      <c r="M180" s="11" t="n"/>
      <c r="N180" s="14" t="n"/>
      <c r="O180" s="14" t="n"/>
      <c r="P180" s="13">
        <f>IF(OR(A180="",C180=""),"",IF(L180&lt;&gt;"","Returned",IF(I180="","Out",IF(NOW()&gt;I180+J180,"OVERDUE","Out"))))</f>
        <v/>
      </c>
      <c r="Q180" s="15">
        <f>IF(OR(A180="",B180=""),"",ROUND((IF(L180="",NOW(),L180+M180)-(A180+B180))*24,1))</f>
        <v/>
      </c>
      <c r="R180" s="16">
        <f>IF(OR(A180="",B180=""),"",A180+B180)</f>
        <v/>
      </c>
    </row>
    <row r="181">
      <c r="A181" s="10" t="n"/>
      <c r="B181" s="11" t="n"/>
      <c r="C181" s="12" t="n"/>
      <c r="D181" s="13">
        <f>IF(C181="","",IFERROR(VLOOKUP(C181,'Key inventory'!$A$5:$C$104,2,FALSE),""))</f>
        <v/>
      </c>
      <c r="E181" s="13">
        <f>IF(C181="","",IFERROR(VLOOKUP(C181,'Key inventory'!$A$5:$C$104,3,FALSE),""))</f>
        <v/>
      </c>
      <c r="F181" s="14" t="n"/>
      <c r="G181" s="12" t="n"/>
      <c r="H181" s="14" t="n"/>
      <c r="I181" s="10" t="n"/>
      <c r="J181" s="11" t="n"/>
      <c r="K181" s="14" t="n"/>
      <c r="L181" s="10" t="n"/>
      <c r="M181" s="11" t="n"/>
      <c r="N181" s="14" t="n"/>
      <c r="O181" s="14" t="n"/>
      <c r="P181" s="13">
        <f>IF(OR(A181="",C181=""),"",IF(L181&lt;&gt;"","Returned",IF(I181="","Out",IF(NOW()&gt;I181+J181,"OVERDUE","Out"))))</f>
        <v/>
      </c>
      <c r="Q181" s="15">
        <f>IF(OR(A181="",B181=""),"",ROUND((IF(L181="",NOW(),L181+M181)-(A181+B181))*24,1))</f>
        <v/>
      </c>
      <c r="R181" s="16">
        <f>IF(OR(A181="",B181=""),"",A181+B181)</f>
        <v/>
      </c>
    </row>
    <row r="182">
      <c r="A182" s="10" t="n"/>
      <c r="B182" s="11" t="n"/>
      <c r="C182" s="12" t="n"/>
      <c r="D182" s="13">
        <f>IF(C182="","",IFERROR(VLOOKUP(C182,'Key inventory'!$A$5:$C$104,2,FALSE),""))</f>
        <v/>
      </c>
      <c r="E182" s="13">
        <f>IF(C182="","",IFERROR(VLOOKUP(C182,'Key inventory'!$A$5:$C$104,3,FALSE),""))</f>
        <v/>
      </c>
      <c r="F182" s="14" t="n"/>
      <c r="G182" s="12" t="n"/>
      <c r="H182" s="14" t="n"/>
      <c r="I182" s="10" t="n"/>
      <c r="J182" s="11" t="n"/>
      <c r="K182" s="14" t="n"/>
      <c r="L182" s="10" t="n"/>
      <c r="M182" s="11" t="n"/>
      <c r="N182" s="14" t="n"/>
      <c r="O182" s="14" t="n"/>
      <c r="P182" s="13">
        <f>IF(OR(A182="",C182=""),"",IF(L182&lt;&gt;"","Returned",IF(I182="","Out",IF(NOW()&gt;I182+J182,"OVERDUE","Out"))))</f>
        <v/>
      </c>
      <c r="Q182" s="15">
        <f>IF(OR(A182="",B182=""),"",ROUND((IF(L182="",NOW(),L182+M182)-(A182+B182))*24,1))</f>
        <v/>
      </c>
      <c r="R182" s="16">
        <f>IF(OR(A182="",B182=""),"",A182+B182)</f>
        <v/>
      </c>
    </row>
    <row r="183">
      <c r="A183" s="10" t="n"/>
      <c r="B183" s="11" t="n"/>
      <c r="C183" s="12" t="n"/>
      <c r="D183" s="13">
        <f>IF(C183="","",IFERROR(VLOOKUP(C183,'Key inventory'!$A$5:$C$104,2,FALSE),""))</f>
        <v/>
      </c>
      <c r="E183" s="13">
        <f>IF(C183="","",IFERROR(VLOOKUP(C183,'Key inventory'!$A$5:$C$104,3,FALSE),""))</f>
        <v/>
      </c>
      <c r="F183" s="14" t="n"/>
      <c r="G183" s="12" t="n"/>
      <c r="H183" s="14" t="n"/>
      <c r="I183" s="10" t="n"/>
      <c r="J183" s="11" t="n"/>
      <c r="K183" s="14" t="n"/>
      <c r="L183" s="10" t="n"/>
      <c r="M183" s="11" t="n"/>
      <c r="N183" s="14" t="n"/>
      <c r="O183" s="14" t="n"/>
      <c r="P183" s="13">
        <f>IF(OR(A183="",C183=""),"",IF(L183&lt;&gt;"","Returned",IF(I183="","Out",IF(NOW()&gt;I183+J183,"OVERDUE","Out"))))</f>
        <v/>
      </c>
      <c r="Q183" s="15">
        <f>IF(OR(A183="",B183=""),"",ROUND((IF(L183="",NOW(),L183+M183)-(A183+B183))*24,1))</f>
        <v/>
      </c>
      <c r="R183" s="16">
        <f>IF(OR(A183="",B183=""),"",A183+B183)</f>
        <v/>
      </c>
    </row>
    <row r="184">
      <c r="A184" s="10" t="n"/>
      <c r="B184" s="11" t="n"/>
      <c r="C184" s="12" t="n"/>
      <c r="D184" s="13">
        <f>IF(C184="","",IFERROR(VLOOKUP(C184,'Key inventory'!$A$5:$C$104,2,FALSE),""))</f>
        <v/>
      </c>
      <c r="E184" s="13">
        <f>IF(C184="","",IFERROR(VLOOKUP(C184,'Key inventory'!$A$5:$C$104,3,FALSE),""))</f>
        <v/>
      </c>
      <c r="F184" s="14" t="n"/>
      <c r="G184" s="12" t="n"/>
      <c r="H184" s="14" t="n"/>
      <c r="I184" s="10" t="n"/>
      <c r="J184" s="11" t="n"/>
      <c r="K184" s="14" t="n"/>
      <c r="L184" s="10" t="n"/>
      <c r="M184" s="11" t="n"/>
      <c r="N184" s="14" t="n"/>
      <c r="O184" s="14" t="n"/>
      <c r="P184" s="13">
        <f>IF(OR(A184="",C184=""),"",IF(L184&lt;&gt;"","Returned",IF(I184="","Out",IF(NOW()&gt;I184+J184,"OVERDUE","Out"))))</f>
        <v/>
      </c>
      <c r="Q184" s="15">
        <f>IF(OR(A184="",B184=""),"",ROUND((IF(L184="",NOW(),L184+M184)-(A184+B184))*24,1))</f>
        <v/>
      </c>
      <c r="R184" s="16">
        <f>IF(OR(A184="",B184=""),"",A184+B184)</f>
        <v/>
      </c>
    </row>
    <row r="185">
      <c r="A185" s="10" t="n"/>
      <c r="B185" s="11" t="n"/>
      <c r="C185" s="12" t="n"/>
      <c r="D185" s="13">
        <f>IF(C185="","",IFERROR(VLOOKUP(C185,'Key inventory'!$A$5:$C$104,2,FALSE),""))</f>
        <v/>
      </c>
      <c r="E185" s="13">
        <f>IF(C185="","",IFERROR(VLOOKUP(C185,'Key inventory'!$A$5:$C$104,3,FALSE),""))</f>
        <v/>
      </c>
      <c r="F185" s="14" t="n"/>
      <c r="G185" s="12" t="n"/>
      <c r="H185" s="14" t="n"/>
      <c r="I185" s="10" t="n"/>
      <c r="J185" s="11" t="n"/>
      <c r="K185" s="14" t="n"/>
      <c r="L185" s="10" t="n"/>
      <c r="M185" s="11" t="n"/>
      <c r="N185" s="14" t="n"/>
      <c r="O185" s="14" t="n"/>
      <c r="P185" s="13">
        <f>IF(OR(A185="",C185=""),"",IF(L185&lt;&gt;"","Returned",IF(I185="","Out",IF(NOW()&gt;I185+J185,"OVERDUE","Out"))))</f>
        <v/>
      </c>
      <c r="Q185" s="15">
        <f>IF(OR(A185="",B185=""),"",ROUND((IF(L185="",NOW(),L185+M185)-(A185+B185))*24,1))</f>
        <v/>
      </c>
      <c r="R185" s="16">
        <f>IF(OR(A185="",B185=""),"",A185+B185)</f>
        <v/>
      </c>
    </row>
    <row r="186">
      <c r="A186" s="10" t="n"/>
      <c r="B186" s="11" t="n"/>
      <c r="C186" s="12" t="n"/>
      <c r="D186" s="13">
        <f>IF(C186="","",IFERROR(VLOOKUP(C186,'Key inventory'!$A$5:$C$104,2,FALSE),""))</f>
        <v/>
      </c>
      <c r="E186" s="13">
        <f>IF(C186="","",IFERROR(VLOOKUP(C186,'Key inventory'!$A$5:$C$104,3,FALSE),""))</f>
        <v/>
      </c>
      <c r="F186" s="14" t="n"/>
      <c r="G186" s="12" t="n"/>
      <c r="H186" s="14" t="n"/>
      <c r="I186" s="10" t="n"/>
      <c r="J186" s="11" t="n"/>
      <c r="K186" s="14" t="n"/>
      <c r="L186" s="10" t="n"/>
      <c r="M186" s="11" t="n"/>
      <c r="N186" s="14" t="n"/>
      <c r="O186" s="14" t="n"/>
      <c r="P186" s="13">
        <f>IF(OR(A186="",C186=""),"",IF(L186&lt;&gt;"","Returned",IF(I186="","Out",IF(NOW()&gt;I186+J186,"OVERDUE","Out"))))</f>
        <v/>
      </c>
      <c r="Q186" s="15">
        <f>IF(OR(A186="",B186=""),"",ROUND((IF(L186="",NOW(),L186+M186)-(A186+B186))*24,1))</f>
        <v/>
      </c>
      <c r="R186" s="16">
        <f>IF(OR(A186="",B186=""),"",A186+B186)</f>
        <v/>
      </c>
    </row>
    <row r="187">
      <c r="A187" s="10" t="n"/>
      <c r="B187" s="11" t="n"/>
      <c r="C187" s="12" t="n"/>
      <c r="D187" s="13">
        <f>IF(C187="","",IFERROR(VLOOKUP(C187,'Key inventory'!$A$5:$C$104,2,FALSE),""))</f>
        <v/>
      </c>
      <c r="E187" s="13">
        <f>IF(C187="","",IFERROR(VLOOKUP(C187,'Key inventory'!$A$5:$C$104,3,FALSE),""))</f>
        <v/>
      </c>
      <c r="F187" s="14" t="n"/>
      <c r="G187" s="12" t="n"/>
      <c r="H187" s="14" t="n"/>
      <c r="I187" s="10" t="n"/>
      <c r="J187" s="11" t="n"/>
      <c r="K187" s="14" t="n"/>
      <c r="L187" s="10" t="n"/>
      <c r="M187" s="11" t="n"/>
      <c r="N187" s="14" t="n"/>
      <c r="O187" s="14" t="n"/>
      <c r="P187" s="13">
        <f>IF(OR(A187="",C187=""),"",IF(L187&lt;&gt;"","Returned",IF(I187="","Out",IF(NOW()&gt;I187+J187,"OVERDUE","Out"))))</f>
        <v/>
      </c>
      <c r="Q187" s="15">
        <f>IF(OR(A187="",B187=""),"",ROUND((IF(L187="",NOW(),L187+M187)-(A187+B187))*24,1))</f>
        <v/>
      </c>
      <c r="R187" s="16">
        <f>IF(OR(A187="",B187=""),"",A187+B187)</f>
        <v/>
      </c>
    </row>
    <row r="188">
      <c r="A188" s="10" t="n"/>
      <c r="B188" s="11" t="n"/>
      <c r="C188" s="12" t="n"/>
      <c r="D188" s="13">
        <f>IF(C188="","",IFERROR(VLOOKUP(C188,'Key inventory'!$A$5:$C$104,2,FALSE),""))</f>
        <v/>
      </c>
      <c r="E188" s="13">
        <f>IF(C188="","",IFERROR(VLOOKUP(C188,'Key inventory'!$A$5:$C$104,3,FALSE),""))</f>
        <v/>
      </c>
      <c r="F188" s="14" t="n"/>
      <c r="G188" s="12" t="n"/>
      <c r="H188" s="14" t="n"/>
      <c r="I188" s="10" t="n"/>
      <c r="J188" s="11" t="n"/>
      <c r="K188" s="14" t="n"/>
      <c r="L188" s="10" t="n"/>
      <c r="M188" s="11" t="n"/>
      <c r="N188" s="14" t="n"/>
      <c r="O188" s="14" t="n"/>
      <c r="P188" s="13">
        <f>IF(OR(A188="",C188=""),"",IF(L188&lt;&gt;"","Returned",IF(I188="","Out",IF(NOW()&gt;I188+J188,"OVERDUE","Out"))))</f>
        <v/>
      </c>
      <c r="Q188" s="15">
        <f>IF(OR(A188="",B188=""),"",ROUND((IF(L188="",NOW(),L188+M188)-(A188+B188))*24,1))</f>
        <v/>
      </c>
      <c r="R188" s="16">
        <f>IF(OR(A188="",B188=""),"",A188+B188)</f>
        <v/>
      </c>
    </row>
    <row r="189">
      <c r="A189" s="10" t="n"/>
      <c r="B189" s="11" t="n"/>
      <c r="C189" s="12" t="n"/>
      <c r="D189" s="13">
        <f>IF(C189="","",IFERROR(VLOOKUP(C189,'Key inventory'!$A$5:$C$104,2,FALSE),""))</f>
        <v/>
      </c>
      <c r="E189" s="13">
        <f>IF(C189="","",IFERROR(VLOOKUP(C189,'Key inventory'!$A$5:$C$104,3,FALSE),""))</f>
        <v/>
      </c>
      <c r="F189" s="14" t="n"/>
      <c r="G189" s="12" t="n"/>
      <c r="H189" s="14" t="n"/>
      <c r="I189" s="10" t="n"/>
      <c r="J189" s="11" t="n"/>
      <c r="K189" s="14" t="n"/>
      <c r="L189" s="10" t="n"/>
      <c r="M189" s="11" t="n"/>
      <c r="N189" s="14" t="n"/>
      <c r="O189" s="14" t="n"/>
      <c r="P189" s="13">
        <f>IF(OR(A189="",C189=""),"",IF(L189&lt;&gt;"","Returned",IF(I189="","Out",IF(NOW()&gt;I189+J189,"OVERDUE","Out"))))</f>
        <v/>
      </c>
      <c r="Q189" s="15">
        <f>IF(OR(A189="",B189=""),"",ROUND((IF(L189="",NOW(),L189+M189)-(A189+B189))*24,1))</f>
        <v/>
      </c>
      <c r="R189" s="16">
        <f>IF(OR(A189="",B189=""),"",A189+B189)</f>
        <v/>
      </c>
    </row>
    <row r="190">
      <c r="A190" s="10" t="n"/>
      <c r="B190" s="11" t="n"/>
      <c r="C190" s="12" t="n"/>
      <c r="D190" s="13">
        <f>IF(C190="","",IFERROR(VLOOKUP(C190,'Key inventory'!$A$5:$C$104,2,FALSE),""))</f>
        <v/>
      </c>
      <c r="E190" s="13">
        <f>IF(C190="","",IFERROR(VLOOKUP(C190,'Key inventory'!$A$5:$C$104,3,FALSE),""))</f>
        <v/>
      </c>
      <c r="F190" s="14" t="n"/>
      <c r="G190" s="12" t="n"/>
      <c r="H190" s="14" t="n"/>
      <c r="I190" s="10" t="n"/>
      <c r="J190" s="11" t="n"/>
      <c r="K190" s="14" t="n"/>
      <c r="L190" s="10" t="n"/>
      <c r="M190" s="11" t="n"/>
      <c r="N190" s="14" t="n"/>
      <c r="O190" s="14" t="n"/>
      <c r="P190" s="13">
        <f>IF(OR(A190="",C190=""),"",IF(L190&lt;&gt;"","Returned",IF(I190="","Out",IF(NOW()&gt;I190+J190,"OVERDUE","Out"))))</f>
        <v/>
      </c>
      <c r="Q190" s="15">
        <f>IF(OR(A190="",B190=""),"",ROUND((IF(L190="",NOW(),L190+M190)-(A190+B190))*24,1))</f>
        <v/>
      </c>
      <c r="R190" s="16">
        <f>IF(OR(A190="",B190=""),"",A190+B190)</f>
        <v/>
      </c>
    </row>
    <row r="191">
      <c r="A191" s="10" t="n"/>
      <c r="B191" s="11" t="n"/>
      <c r="C191" s="12" t="n"/>
      <c r="D191" s="13">
        <f>IF(C191="","",IFERROR(VLOOKUP(C191,'Key inventory'!$A$5:$C$104,2,FALSE),""))</f>
        <v/>
      </c>
      <c r="E191" s="13">
        <f>IF(C191="","",IFERROR(VLOOKUP(C191,'Key inventory'!$A$5:$C$104,3,FALSE),""))</f>
        <v/>
      </c>
      <c r="F191" s="14" t="n"/>
      <c r="G191" s="12" t="n"/>
      <c r="H191" s="14" t="n"/>
      <c r="I191" s="10" t="n"/>
      <c r="J191" s="11" t="n"/>
      <c r="K191" s="14" t="n"/>
      <c r="L191" s="10" t="n"/>
      <c r="M191" s="11" t="n"/>
      <c r="N191" s="14" t="n"/>
      <c r="O191" s="14" t="n"/>
      <c r="P191" s="13">
        <f>IF(OR(A191="",C191=""),"",IF(L191&lt;&gt;"","Returned",IF(I191="","Out",IF(NOW()&gt;I191+J191,"OVERDUE","Out"))))</f>
        <v/>
      </c>
      <c r="Q191" s="15">
        <f>IF(OR(A191="",B191=""),"",ROUND((IF(L191="",NOW(),L191+M191)-(A191+B191))*24,1))</f>
        <v/>
      </c>
      <c r="R191" s="16">
        <f>IF(OR(A191="",B191=""),"",A191+B191)</f>
        <v/>
      </c>
    </row>
    <row r="192">
      <c r="A192" s="10" t="n"/>
      <c r="B192" s="11" t="n"/>
      <c r="C192" s="12" t="n"/>
      <c r="D192" s="13">
        <f>IF(C192="","",IFERROR(VLOOKUP(C192,'Key inventory'!$A$5:$C$104,2,FALSE),""))</f>
        <v/>
      </c>
      <c r="E192" s="13">
        <f>IF(C192="","",IFERROR(VLOOKUP(C192,'Key inventory'!$A$5:$C$104,3,FALSE),""))</f>
        <v/>
      </c>
      <c r="F192" s="14" t="n"/>
      <c r="G192" s="12" t="n"/>
      <c r="H192" s="14" t="n"/>
      <c r="I192" s="10" t="n"/>
      <c r="J192" s="11" t="n"/>
      <c r="K192" s="14" t="n"/>
      <c r="L192" s="10" t="n"/>
      <c r="M192" s="11" t="n"/>
      <c r="N192" s="14" t="n"/>
      <c r="O192" s="14" t="n"/>
      <c r="P192" s="13">
        <f>IF(OR(A192="",C192=""),"",IF(L192&lt;&gt;"","Returned",IF(I192="","Out",IF(NOW()&gt;I192+J192,"OVERDUE","Out"))))</f>
        <v/>
      </c>
      <c r="Q192" s="15">
        <f>IF(OR(A192="",B192=""),"",ROUND((IF(L192="",NOW(),L192+M192)-(A192+B192))*24,1))</f>
        <v/>
      </c>
      <c r="R192" s="16">
        <f>IF(OR(A192="",B192=""),"",A192+B192)</f>
        <v/>
      </c>
    </row>
    <row r="193">
      <c r="A193" s="10" t="n"/>
      <c r="B193" s="11" t="n"/>
      <c r="C193" s="12" t="n"/>
      <c r="D193" s="13">
        <f>IF(C193="","",IFERROR(VLOOKUP(C193,'Key inventory'!$A$5:$C$104,2,FALSE),""))</f>
        <v/>
      </c>
      <c r="E193" s="13">
        <f>IF(C193="","",IFERROR(VLOOKUP(C193,'Key inventory'!$A$5:$C$104,3,FALSE),""))</f>
        <v/>
      </c>
      <c r="F193" s="14" t="n"/>
      <c r="G193" s="12" t="n"/>
      <c r="H193" s="14" t="n"/>
      <c r="I193" s="10" t="n"/>
      <c r="J193" s="11" t="n"/>
      <c r="K193" s="14" t="n"/>
      <c r="L193" s="10" t="n"/>
      <c r="M193" s="11" t="n"/>
      <c r="N193" s="14" t="n"/>
      <c r="O193" s="14" t="n"/>
      <c r="P193" s="13">
        <f>IF(OR(A193="",C193=""),"",IF(L193&lt;&gt;"","Returned",IF(I193="","Out",IF(NOW()&gt;I193+J193,"OVERDUE","Out"))))</f>
        <v/>
      </c>
      <c r="Q193" s="15">
        <f>IF(OR(A193="",B193=""),"",ROUND((IF(L193="",NOW(),L193+M193)-(A193+B193))*24,1))</f>
        <v/>
      </c>
      <c r="R193" s="16">
        <f>IF(OR(A193="",B193=""),"",A193+B193)</f>
        <v/>
      </c>
    </row>
    <row r="194">
      <c r="A194" s="10" t="n"/>
      <c r="B194" s="11" t="n"/>
      <c r="C194" s="12" t="n"/>
      <c r="D194" s="13">
        <f>IF(C194="","",IFERROR(VLOOKUP(C194,'Key inventory'!$A$5:$C$104,2,FALSE),""))</f>
        <v/>
      </c>
      <c r="E194" s="13">
        <f>IF(C194="","",IFERROR(VLOOKUP(C194,'Key inventory'!$A$5:$C$104,3,FALSE),""))</f>
        <v/>
      </c>
      <c r="F194" s="14" t="n"/>
      <c r="G194" s="12" t="n"/>
      <c r="H194" s="14" t="n"/>
      <c r="I194" s="10" t="n"/>
      <c r="J194" s="11" t="n"/>
      <c r="K194" s="14" t="n"/>
      <c r="L194" s="10" t="n"/>
      <c r="M194" s="11" t="n"/>
      <c r="N194" s="14" t="n"/>
      <c r="O194" s="14" t="n"/>
      <c r="P194" s="13">
        <f>IF(OR(A194="",C194=""),"",IF(L194&lt;&gt;"","Returned",IF(I194="","Out",IF(NOW()&gt;I194+J194,"OVERDUE","Out"))))</f>
        <v/>
      </c>
      <c r="Q194" s="15">
        <f>IF(OR(A194="",B194=""),"",ROUND((IF(L194="",NOW(),L194+M194)-(A194+B194))*24,1))</f>
        <v/>
      </c>
      <c r="R194" s="16">
        <f>IF(OR(A194="",B194=""),"",A194+B194)</f>
        <v/>
      </c>
    </row>
    <row r="195">
      <c r="A195" s="10" t="n"/>
      <c r="B195" s="11" t="n"/>
      <c r="C195" s="12" t="n"/>
      <c r="D195" s="13">
        <f>IF(C195="","",IFERROR(VLOOKUP(C195,'Key inventory'!$A$5:$C$104,2,FALSE),""))</f>
        <v/>
      </c>
      <c r="E195" s="13">
        <f>IF(C195="","",IFERROR(VLOOKUP(C195,'Key inventory'!$A$5:$C$104,3,FALSE),""))</f>
        <v/>
      </c>
      <c r="F195" s="14" t="n"/>
      <c r="G195" s="12" t="n"/>
      <c r="H195" s="14" t="n"/>
      <c r="I195" s="10" t="n"/>
      <c r="J195" s="11" t="n"/>
      <c r="K195" s="14" t="n"/>
      <c r="L195" s="10" t="n"/>
      <c r="M195" s="11" t="n"/>
      <c r="N195" s="14" t="n"/>
      <c r="O195" s="14" t="n"/>
      <c r="P195" s="13">
        <f>IF(OR(A195="",C195=""),"",IF(L195&lt;&gt;"","Returned",IF(I195="","Out",IF(NOW()&gt;I195+J195,"OVERDUE","Out"))))</f>
        <v/>
      </c>
      <c r="Q195" s="15">
        <f>IF(OR(A195="",B195=""),"",ROUND((IF(L195="",NOW(),L195+M195)-(A195+B195))*24,1))</f>
        <v/>
      </c>
      <c r="R195" s="16">
        <f>IF(OR(A195="",B195=""),"",A195+B195)</f>
        <v/>
      </c>
    </row>
    <row r="196">
      <c r="A196" s="10" t="n"/>
      <c r="B196" s="11" t="n"/>
      <c r="C196" s="12" t="n"/>
      <c r="D196" s="13">
        <f>IF(C196="","",IFERROR(VLOOKUP(C196,'Key inventory'!$A$5:$C$104,2,FALSE),""))</f>
        <v/>
      </c>
      <c r="E196" s="13">
        <f>IF(C196="","",IFERROR(VLOOKUP(C196,'Key inventory'!$A$5:$C$104,3,FALSE),""))</f>
        <v/>
      </c>
      <c r="F196" s="14" t="n"/>
      <c r="G196" s="12" t="n"/>
      <c r="H196" s="14" t="n"/>
      <c r="I196" s="10" t="n"/>
      <c r="J196" s="11" t="n"/>
      <c r="K196" s="14" t="n"/>
      <c r="L196" s="10" t="n"/>
      <c r="M196" s="11" t="n"/>
      <c r="N196" s="14" t="n"/>
      <c r="O196" s="14" t="n"/>
      <c r="P196" s="13">
        <f>IF(OR(A196="",C196=""),"",IF(L196&lt;&gt;"","Returned",IF(I196="","Out",IF(NOW()&gt;I196+J196,"OVERDUE","Out"))))</f>
        <v/>
      </c>
      <c r="Q196" s="15">
        <f>IF(OR(A196="",B196=""),"",ROUND((IF(L196="",NOW(),L196+M196)-(A196+B196))*24,1))</f>
        <v/>
      </c>
      <c r="R196" s="16">
        <f>IF(OR(A196="",B196=""),"",A196+B196)</f>
        <v/>
      </c>
    </row>
    <row r="197">
      <c r="A197" s="10" t="n"/>
      <c r="B197" s="11" t="n"/>
      <c r="C197" s="12" t="n"/>
      <c r="D197" s="13">
        <f>IF(C197="","",IFERROR(VLOOKUP(C197,'Key inventory'!$A$5:$C$104,2,FALSE),""))</f>
        <v/>
      </c>
      <c r="E197" s="13">
        <f>IF(C197="","",IFERROR(VLOOKUP(C197,'Key inventory'!$A$5:$C$104,3,FALSE),""))</f>
        <v/>
      </c>
      <c r="F197" s="14" t="n"/>
      <c r="G197" s="12" t="n"/>
      <c r="H197" s="14" t="n"/>
      <c r="I197" s="10" t="n"/>
      <c r="J197" s="11" t="n"/>
      <c r="K197" s="14" t="n"/>
      <c r="L197" s="10" t="n"/>
      <c r="M197" s="11" t="n"/>
      <c r="N197" s="14" t="n"/>
      <c r="O197" s="14" t="n"/>
      <c r="P197" s="13">
        <f>IF(OR(A197="",C197=""),"",IF(L197&lt;&gt;"","Returned",IF(I197="","Out",IF(NOW()&gt;I197+J197,"OVERDUE","Out"))))</f>
        <v/>
      </c>
      <c r="Q197" s="15">
        <f>IF(OR(A197="",B197=""),"",ROUND((IF(L197="",NOW(),L197+M197)-(A197+B197))*24,1))</f>
        <v/>
      </c>
      <c r="R197" s="16">
        <f>IF(OR(A197="",B197=""),"",A197+B197)</f>
        <v/>
      </c>
    </row>
    <row r="198">
      <c r="A198" s="10" t="n"/>
      <c r="B198" s="11" t="n"/>
      <c r="C198" s="12" t="n"/>
      <c r="D198" s="13">
        <f>IF(C198="","",IFERROR(VLOOKUP(C198,'Key inventory'!$A$5:$C$104,2,FALSE),""))</f>
        <v/>
      </c>
      <c r="E198" s="13">
        <f>IF(C198="","",IFERROR(VLOOKUP(C198,'Key inventory'!$A$5:$C$104,3,FALSE),""))</f>
        <v/>
      </c>
      <c r="F198" s="14" t="n"/>
      <c r="G198" s="12" t="n"/>
      <c r="H198" s="14" t="n"/>
      <c r="I198" s="10" t="n"/>
      <c r="J198" s="11" t="n"/>
      <c r="K198" s="14" t="n"/>
      <c r="L198" s="10" t="n"/>
      <c r="M198" s="11" t="n"/>
      <c r="N198" s="14" t="n"/>
      <c r="O198" s="14" t="n"/>
      <c r="P198" s="13">
        <f>IF(OR(A198="",C198=""),"",IF(L198&lt;&gt;"","Returned",IF(I198="","Out",IF(NOW()&gt;I198+J198,"OVERDUE","Out"))))</f>
        <v/>
      </c>
      <c r="Q198" s="15">
        <f>IF(OR(A198="",B198=""),"",ROUND((IF(L198="",NOW(),L198+M198)-(A198+B198))*24,1))</f>
        <v/>
      </c>
      <c r="R198" s="16">
        <f>IF(OR(A198="",B198=""),"",A198+B198)</f>
        <v/>
      </c>
    </row>
    <row r="199">
      <c r="A199" s="10" t="n"/>
      <c r="B199" s="11" t="n"/>
      <c r="C199" s="12" t="n"/>
      <c r="D199" s="13">
        <f>IF(C199="","",IFERROR(VLOOKUP(C199,'Key inventory'!$A$5:$C$104,2,FALSE),""))</f>
        <v/>
      </c>
      <c r="E199" s="13">
        <f>IF(C199="","",IFERROR(VLOOKUP(C199,'Key inventory'!$A$5:$C$104,3,FALSE),""))</f>
        <v/>
      </c>
      <c r="F199" s="14" t="n"/>
      <c r="G199" s="12" t="n"/>
      <c r="H199" s="14" t="n"/>
      <c r="I199" s="10" t="n"/>
      <c r="J199" s="11" t="n"/>
      <c r="K199" s="14" t="n"/>
      <c r="L199" s="10" t="n"/>
      <c r="M199" s="11" t="n"/>
      <c r="N199" s="14" t="n"/>
      <c r="O199" s="14" t="n"/>
      <c r="P199" s="13">
        <f>IF(OR(A199="",C199=""),"",IF(L199&lt;&gt;"","Returned",IF(I199="","Out",IF(NOW()&gt;I199+J199,"OVERDUE","Out"))))</f>
        <v/>
      </c>
      <c r="Q199" s="15">
        <f>IF(OR(A199="",B199=""),"",ROUND((IF(L199="",NOW(),L199+M199)-(A199+B199))*24,1))</f>
        <v/>
      </c>
      <c r="R199" s="16">
        <f>IF(OR(A199="",B199=""),"",A199+B199)</f>
        <v/>
      </c>
    </row>
    <row r="200">
      <c r="A200" s="10" t="n"/>
      <c r="B200" s="11" t="n"/>
      <c r="C200" s="12" t="n"/>
      <c r="D200" s="13">
        <f>IF(C200="","",IFERROR(VLOOKUP(C200,'Key inventory'!$A$5:$C$104,2,FALSE),""))</f>
        <v/>
      </c>
      <c r="E200" s="13">
        <f>IF(C200="","",IFERROR(VLOOKUP(C200,'Key inventory'!$A$5:$C$104,3,FALSE),""))</f>
        <v/>
      </c>
      <c r="F200" s="14" t="n"/>
      <c r="G200" s="12" t="n"/>
      <c r="H200" s="14" t="n"/>
      <c r="I200" s="10" t="n"/>
      <c r="J200" s="11" t="n"/>
      <c r="K200" s="14" t="n"/>
      <c r="L200" s="10" t="n"/>
      <c r="M200" s="11" t="n"/>
      <c r="N200" s="14" t="n"/>
      <c r="O200" s="14" t="n"/>
      <c r="P200" s="13">
        <f>IF(OR(A200="",C200=""),"",IF(L200&lt;&gt;"","Returned",IF(I200="","Out",IF(NOW()&gt;I200+J200,"OVERDUE","Out"))))</f>
        <v/>
      </c>
      <c r="Q200" s="15">
        <f>IF(OR(A200="",B200=""),"",ROUND((IF(L200="",NOW(),L200+M200)-(A200+B200))*24,1))</f>
        <v/>
      </c>
      <c r="R200" s="16">
        <f>IF(OR(A200="",B200=""),"",A200+B200)</f>
        <v/>
      </c>
    </row>
    <row r="201">
      <c r="A201" s="10" t="n"/>
      <c r="B201" s="11" t="n"/>
      <c r="C201" s="12" t="n"/>
      <c r="D201" s="13">
        <f>IF(C201="","",IFERROR(VLOOKUP(C201,'Key inventory'!$A$5:$C$104,2,FALSE),""))</f>
        <v/>
      </c>
      <c r="E201" s="13">
        <f>IF(C201="","",IFERROR(VLOOKUP(C201,'Key inventory'!$A$5:$C$104,3,FALSE),""))</f>
        <v/>
      </c>
      <c r="F201" s="14" t="n"/>
      <c r="G201" s="12" t="n"/>
      <c r="H201" s="14" t="n"/>
      <c r="I201" s="10" t="n"/>
      <c r="J201" s="11" t="n"/>
      <c r="K201" s="14" t="n"/>
      <c r="L201" s="10" t="n"/>
      <c r="M201" s="11" t="n"/>
      <c r="N201" s="14" t="n"/>
      <c r="O201" s="14" t="n"/>
      <c r="P201" s="13">
        <f>IF(OR(A201="",C201=""),"",IF(L201&lt;&gt;"","Returned",IF(I201="","Out",IF(NOW()&gt;I201+J201,"OVERDUE","Out"))))</f>
        <v/>
      </c>
      <c r="Q201" s="15">
        <f>IF(OR(A201="",B201=""),"",ROUND((IF(L201="",NOW(),L201+M201)-(A201+B201))*24,1))</f>
        <v/>
      </c>
      <c r="R201" s="16">
        <f>IF(OR(A201="",B201=""),"",A201+B201)</f>
        <v/>
      </c>
    </row>
    <row r="202">
      <c r="A202" s="10" t="n"/>
      <c r="B202" s="11" t="n"/>
      <c r="C202" s="12" t="n"/>
      <c r="D202" s="13">
        <f>IF(C202="","",IFERROR(VLOOKUP(C202,'Key inventory'!$A$5:$C$104,2,FALSE),""))</f>
        <v/>
      </c>
      <c r="E202" s="13">
        <f>IF(C202="","",IFERROR(VLOOKUP(C202,'Key inventory'!$A$5:$C$104,3,FALSE),""))</f>
        <v/>
      </c>
      <c r="F202" s="14" t="n"/>
      <c r="G202" s="12" t="n"/>
      <c r="H202" s="14" t="n"/>
      <c r="I202" s="10" t="n"/>
      <c r="J202" s="11" t="n"/>
      <c r="K202" s="14" t="n"/>
      <c r="L202" s="10" t="n"/>
      <c r="M202" s="11" t="n"/>
      <c r="N202" s="14" t="n"/>
      <c r="O202" s="14" t="n"/>
      <c r="P202" s="13">
        <f>IF(OR(A202="",C202=""),"",IF(L202&lt;&gt;"","Returned",IF(I202="","Out",IF(NOW()&gt;I202+J202,"OVERDUE","Out"))))</f>
        <v/>
      </c>
      <c r="Q202" s="15">
        <f>IF(OR(A202="",B202=""),"",ROUND((IF(L202="",NOW(),L202+M202)-(A202+B202))*24,1))</f>
        <v/>
      </c>
      <c r="R202" s="16">
        <f>IF(OR(A202="",B202=""),"",A202+B202)</f>
        <v/>
      </c>
    </row>
    <row r="203">
      <c r="A203" s="10" t="n"/>
      <c r="B203" s="11" t="n"/>
      <c r="C203" s="12" t="n"/>
      <c r="D203" s="13">
        <f>IF(C203="","",IFERROR(VLOOKUP(C203,'Key inventory'!$A$5:$C$104,2,FALSE),""))</f>
        <v/>
      </c>
      <c r="E203" s="13">
        <f>IF(C203="","",IFERROR(VLOOKUP(C203,'Key inventory'!$A$5:$C$104,3,FALSE),""))</f>
        <v/>
      </c>
      <c r="F203" s="14" t="n"/>
      <c r="G203" s="12" t="n"/>
      <c r="H203" s="14" t="n"/>
      <c r="I203" s="10" t="n"/>
      <c r="J203" s="11" t="n"/>
      <c r="K203" s="14" t="n"/>
      <c r="L203" s="10" t="n"/>
      <c r="M203" s="11" t="n"/>
      <c r="N203" s="14" t="n"/>
      <c r="O203" s="14" t="n"/>
      <c r="P203" s="13">
        <f>IF(OR(A203="",C203=""),"",IF(L203&lt;&gt;"","Returned",IF(I203="","Out",IF(NOW()&gt;I203+J203,"OVERDUE","Out"))))</f>
        <v/>
      </c>
      <c r="Q203" s="15">
        <f>IF(OR(A203="",B203=""),"",ROUND((IF(L203="",NOW(),L203+M203)-(A203+B203))*24,1))</f>
        <v/>
      </c>
      <c r="R203" s="16">
        <f>IF(OR(A203="",B203=""),"",A203+B203)</f>
        <v/>
      </c>
    </row>
    <row r="204">
      <c r="A204" s="10" t="n"/>
      <c r="B204" s="11" t="n"/>
      <c r="C204" s="12" t="n"/>
      <c r="D204" s="13">
        <f>IF(C204="","",IFERROR(VLOOKUP(C204,'Key inventory'!$A$5:$C$104,2,FALSE),""))</f>
        <v/>
      </c>
      <c r="E204" s="13">
        <f>IF(C204="","",IFERROR(VLOOKUP(C204,'Key inventory'!$A$5:$C$104,3,FALSE),""))</f>
        <v/>
      </c>
      <c r="F204" s="14" t="n"/>
      <c r="G204" s="12" t="n"/>
      <c r="H204" s="14" t="n"/>
      <c r="I204" s="10" t="n"/>
      <c r="J204" s="11" t="n"/>
      <c r="K204" s="14" t="n"/>
      <c r="L204" s="10" t="n"/>
      <c r="M204" s="11" t="n"/>
      <c r="N204" s="14" t="n"/>
      <c r="O204" s="14" t="n"/>
      <c r="P204" s="13">
        <f>IF(OR(A204="",C204=""),"",IF(L204&lt;&gt;"","Returned",IF(I204="","Out",IF(NOW()&gt;I204+J204,"OVERDUE","Out"))))</f>
        <v/>
      </c>
      <c r="Q204" s="15">
        <f>IF(OR(A204="",B204=""),"",ROUND((IF(L204="",NOW(),L204+M204)-(A204+B204))*24,1))</f>
        <v/>
      </c>
      <c r="R204" s="16">
        <f>IF(OR(A204="",B204=""),"",A204+B204)</f>
        <v/>
      </c>
    </row>
    <row r="205">
      <c r="A205" s="10" t="n"/>
      <c r="B205" s="11" t="n"/>
      <c r="C205" s="12" t="n"/>
      <c r="D205" s="13">
        <f>IF(C205="","",IFERROR(VLOOKUP(C205,'Key inventory'!$A$5:$C$104,2,FALSE),""))</f>
        <v/>
      </c>
      <c r="E205" s="13">
        <f>IF(C205="","",IFERROR(VLOOKUP(C205,'Key inventory'!$A$5:$C$104,3,FALSE),""))</f>
        <v/>
      </c>
      <c r="F205" s="14" t="n"/>
      <c r="G205" s="12" t="n"/>
      <c r="H205" s="14" t="n"/>
      <c r="I205" s="10" t="n"/>
      <c r="J205" s="11" t="n"/>
      <c r="K205" s="14" t="n"/>
      <c r="L205" s="10" t="n"/>
      <c r="M205" s="11" t="n"/>
      <c r="N205" s="14" t="n"/>
      <c r="O205" s="14" t="n"/>
      <c r="P205" s="13">
        <f>IF(OR(A205="",C205=""),"",IF(L205&lt;&gt;"","Returned",IF(I205="","Out",IF(NOW()&gt;I205+J205,"OVERDUE","Out"))))</f>
        <v/>
      </c>
      <c r="Q205" s="15">
        <f>IF(OR(A205="",B205=""),"",ROUND((IF(L205="",NOW(),L205+M205)-(A205+B205))*24,1))</f>
        <v/>
      </c>
      <c r="R205" s="16">
        <f>IF(OR(A205="",B205=""),"",A205+B205)</f>
        <v/>
      </c>
    </row>
    <row r="206">
      <c r="A206" s="10" t="n"/>
      <c r="B206" s="11" t="n"/>
      <c r="C206" s="12" t="n"/>
      <c r="D206" s="13">
        <f>IF(C206="","",IFERROR(VLOOKUP(C206,'Key inventory'!$A$5:$C$104,2,FALSE),""))</f>
        <v/>
      </c>
      <c r="E206" s="13">
        <f>IF(C206="","",IFERROR(VLOOKUP(C206,'Key inventory'!$A$5:$C$104,3,FALSE),""))</f>
        <v/>
      </c>
      <c r="F206" s="14" t="n"/>
      <c r="G206" s="12" t="n"/>
      <c r="H206" s="14" t="n"/>
      <c r="I206" s="10" t="n"/>
      <c r="J206" s="11" t="n"/>
      <c r="K206" s="14" t="n"/>
      <c r="L206" s="10" t="n"/>
      <c r="M206" s="11" t="n"/>
      <c r="N206" s="14" t="n"/>
      <c r="O206" s="14" t="n"/>
      <c r="P206" s="13">
        <f>IF(OR(A206="",C206=""),"",IF(L206&lt;&gt;"","Returned",IF(I206="","Out",IF(NOW()&gt;I206+J206,"OVERDUE","Out"))))</f>
        <v/>
      </c>
      <c r="Q206" s="15">
        <f>IF(OR(A206="",B206=""),"",ROUND((IF(L206="",NOW(),L206+M206)-(A206+B206))*24,1))</f>
        <v/>
      </c>
      <c r="R206" s="16">
        <f>IF(OR(A206="",B206=""),"",A206+B206)</f>
        <v/>
      </c>
    </row>
    <row r="207">
      <c r="A207" s="10" t="n"/>
      <c r="B207" s="11" t="n"/>
      <c r="C207" s="12" t="n"/>
      <c r="D207" s="13">
        <f>IF(C207="","",IFERROR(VLOOKUP(C207,'Key inventory'!$A$5:$C$104,2,FALSE),""))</f>
        <v/>
      </c>
      <c r="E207" s="13">
        <f>IF(C207="","",IFERROR(VLOOKUP(C207,'Key inventory'!$A$5:$C$104,3,FALSE),""))</f>
        <v/>
      </c>
      <c r="F207" s="14" t="n"/>
      <c r="G207" s="12" t="n"/>
      <c r="H207" s="14" t="n"/>
      <c r="I207" s="10" t="n"/>
      <c r="J207" s="11" t="n"/>
      <c r="K207" s="14" t="n"/>
      <c r="L207" s="10" t="n"/>
      <c r="M207" s="11" t="n"/>
      <c r="N207" s="14" t="n"/>
      <c r="O207" s="14" t="n"/>
      <c r="P207" s="13">
        <f>IF(OR(A207="",C207=""),"",IF(L207&lt;&gt;"","Returned",IF(I207="","Out",IF(NOW()&gt;I207+J207,"OVERDUE","Out"))))</f>
        <v/>
      </c>
      <c r="Q207" s="15">
        <f>IF(OR(A207="",B207=""),"",ROUND((IF(L207="",NOW(),L207+M207)-(A207+B207))*24,1))</f>
        <v/>
      </c>
      <c r="R207" s="16">
        <f>IF(OR(A207="",B207=""),"",A207+B207)</f>
        <v/>
      </c>
    </row>
    <row r="208">
      <c r="A208" s="10" t="n"/>
      <c r="B208" s="11" t="n"/>
      <c r="C208" s="12" t="n"/>
      <c r="D208" s="13">
        <f>IF(C208="","",IFERROR(VLOOKUP(C208,'Key inventory'!$A$5:$C$104,2,FALSE),""))</f>
        <v/>
      </c>
      <c r="E208" s="13">
        <f>IF(C208="","",IFERROR(VLOOKUP(C208,'Key inventory'!$A$5:$C$104,3,FALSE),""))</f>
        <v/>
      </c>
      <c r="F208" s="14" t="n"/>
      <c r="G208" s="12" t="n"/>
      <c r="H208" s="14" t="n"/>
      <c r="I208" s="10" t="n"/>
      <c r="J208" s="11" t="n"/>
      <c r="K208" s="14" t="n"/>
      <c r="L208" s="10" t="n"/>
      <c r="M208" s="11" t="n"/>
      <c r="N208" s="14" t="n"/>
      <c r="O208" s="14" t="n"/>
      <c r="P208" s="13">
        <f>IF(OR(A208="",C208=""),"",IF(L208&lt;&gt;"","Returned",IF(I208="","Out",IF(NOW()&gt;I208+J208,"OVERDUE","Out"))))</f>
        <v/>
      </c>
      <c r="Q208" s="15">
        <f>IF(OR(A208="",B208=""),"",ROUND((IF(L208="",NOW(),L208+M208)-(A208+B208))*24,1))</f>
        <v/>
      </c>
      <c r="R208" s="16">
        <f>IF(OR(A208="",B208=""),"",A208+B208)</f>
        <v/>
      </c>
    </row>
    <row r="209">
      <c r="A209" s="10" t="n"/>
      <c r="B209" s="11" t="n"/>
      <c r="C209" s="12" t="n"/>
      <c r="D209" s="13">
        <f>IF(C209="","",IFERROR(VLOOKUP(C209,'Key inventory'!$A$5:$C$104,2,FALSE),""))</f>
        <v/>
      </c>
      <c r="E209" s="13">
        <f>IF(C209="","",IFERROR(VLOOKUP(C209,'Key inventory'!$A$5:$C$104,3,FALSE),""))</f>
        <v/>
      </c>
      <c r="F209" s="14" t="n"/>
      <c r="G209" s="12" t="n"/>
      <c r="H209" s="14" t="n"/>
      <c r="I209" s="10" t="n"/>
      <c r="J209" s="11" t="n"/>
      <c r="K209" s="14" t="n"/>
      <c r="L209" s="10" t="n"/>
      <c r="M209" s="11" t="n"/>
      <c r="N209" s="14" t="n"/>
      <c r="O209" s="14" t="n"/>
      <c r="P209" s="13">
        <f>IF(OR(A209="",C209=""),"",IF(L209&lt;&gt;"","Returned",IF(I209="","Out",IF(NOW()&gt;I209+J209,"OVERDUE","Out"))))</f>
        <v/>
      </c>
      <c r="Q209" s="15">
        <f>IF(OR(A209="",B209=""),"",ROUND((IF(L209="",NOW(),L209+M209)-(A209+B209))*24,1))</f>
        <v/>
      </c>
      <c r="R209" s="16">
        <f>IF(OR(A209="",B209=""),"",A209+B209)</f>
        <v/>
      </c>
    </row>
    <row r="210">
      <c r="A210" s="10" t="n"/>
      <c r="B210" s="11" t="n"/>
      <c r="C210" s="12" t="n"/>
      <c r="D210" s="13">
        <f>IF(C210="","",IFERROR(VLOOKUP(C210,'Key inventory'!$A$5:$C$104,2,FALSE),""))</f>
        <v/>
      </c>
      <c r="E210" s="13">
        <f>IF(C210="","",IFERROR(VLOOKUP(C210,'Key inventory'!$A$5:$C$104,3,FALSE),""))</f>
        <v/>
      </c>
      <c r="F210" s="14" t="n"/>
      <c r="G210" s="12" t="n"/>
      <c r="H210" s="14" t="n"/>
      <c r="I210" s="10" t="n"/>
      <c r="J210" s="11" t="n"/>
      <c r="K210" s="14" t="n"/>
      <c r="L210" s="10" t="n"/>
      <c r="M210" s="11" t="n"/>
      <c r="N210" s="14" t="n"/>
      <c r="O210" s="14" t="n"/>
      <c r="P210" s="13">
        <f>IF(OR(A210="",C210=""),"",IF(L210&lt;&gt;"","Returned",IF(I210="","Out",IF(NOW()&gt;I210+J210,"OVERDUE","Out"))))</f>
        <v/>
      </c>
      <c r="Q210" s="15">
        <f>IF(OR(A210="",B210=""),"",ROUND((IF(L210="",NOW(),L210+M210)-(A210+B210))*24,1))</f>
        <v/>
      </c>
      <c r="R210" s="16">
        <f>IF(OR(A210="",B210=""),"",A210+B210)</f>
        <v/>
      </c>
    </row>
    <row r="211">
      <c r="A211" s="10" t="n"/>
      <c r="B211" s="11" t="n"/>
      <c r="C211" s="12" t="n"/>
      <c r="D211" s="13">
        <f>IF(C211="","",IFERROR(VLOOKUP(C211,'Key inventory'!$A$5:$C$104,2,FALSE),""))</f>
        <v/>
      </c>
      <c r="E211" s="13">
        <f>IF(C211="","",IFERROR(VLOOKUP(C211,'Key inventory'!$A$5:$C$104,3,FALSE),""))</f>
        <v/>
      </c>
      <c r="F211" s="14" t="n"/>
      <c r="G211" s="12" t="n"/>
      <c r="H211" s="14" t="n"/>
      <c r="I211" s="10" t="n"/>
      <c r="J211" s="11" t="n"/>
      <c r="K211" s="14" t="n"/>
      <c r="L211" s="10" t="n"/>
      <c r="M211" s="11" t="n"/>
      <c r="N211" s="14" t="n"/>
      <c r="O211" s="14" t="n"/>
      <c r="P211" s="13">
        <f>IF(OR(A211="",C211=""),"",IF(L211&lt;&gt;"","Returned",IF(I211="","Out",IF(NOW()&gt;I211+J211,"OVERDUE","Out"))))</f>
        <v/>
      </c>
      <c r="Q211" s="15">
        <f>IF(OR(A211="",B211=""),"",ROUND((IF(L211="",NOW(),L211+M211)-(A211+B211))*24,1))</f>
        <v/>
      </c>
      <c r="R211" s="16">
        <f>IF(OR(A211="",B211=""),"",A211+B211)</f>
        <v/>
      </c>
    </row>
    <row r="212">
      <c r="A212" s="10" t="n"/>
      <c r="B212" s="11" t="n"/>
      <c r="C212" s="12" t="n"/>
      <c r="D212" s="13">
        <f>IF(C212="","",IFERROR(VLOOKUP(C212,'Key inventory'!$A$5:$C$104,2,FALSE),""))</f>
        <v/>
      </c>
      <c r="E212" s="13">
        <f>IF(C212="","",IFERROR(VLOOKUP(C212,'Key inventory'!$A$5:$C$104,3,FALSE),""))</f>
        <v/>
      </c>
      <c r="F212" s="14" t="n"/>
      <c r="G212" s="12" t="n"/>
      <c r="H212" s="14" t="n"/>
      <c r="I212" s="10" t="n"/>
      <c r="J212" s="11" t="n"/>
      <c r="K212" s="14" t="n"/>
      <c r="L212" s="10" t="n"/>
      <c r="M212" s="11" t="n"/>
      <c r="N212" s="14" t="n"/>
      <c r="O212" s="14" t="n"/>
      <c r="P212" s="13">
        <f>IF(OR(A212="",C212=""),"",IF(L212&lt;&gt;"","Returned",IF(I212="","Out",IF(NOW()&gt;I212+J212,"OVERDUE","Out"))))</f>
        <v/>
      </c>
      <c r="Q212" s="15">
        <f>IF(OR(A212="",B212=""),"",ROUND((IF(L212="",NOW(),L212+M212)-(A212+B212))*24,1))</f>
        <v/>
      </c>
      <c r="R212" s="16">
        <f>IF(OR(A212="",B212=""),"",A212+B212)</f>
        <v/>
      </c>
    </row>
    <row r="213">
      <c r="A213" s="10" t="n"/>
      <c r="B213" s="11" t="n"/>
      <c r="C213" s="12" t="n"/>
      <c r="D213" s="13">
        <f>IF(C213="","",IFERROR(VLOOKUP(C213,'Key inventory'!$A$5:$C$104,2,FALSE),""))</f>
        <v/>
      </c>
      <c r="E213" s="13">
        <f>IF(C213="","",IFERROR(VLOOKUP(C213,'Key inventory'!$A$5:$C$104,3,FALSE),""))</f>
        <v/>
      </c>
      <c r="F213" s="14" t="n"/>
      <c r="G213" s="12" t="n"/>
      <c r="H213" s="14" t="n"/>
      <c r="I213" s="10" t="n"/>
      <c r="J213" s="11" t="n"/>
      <c r="K213" s="14" t="n"/>
      <c r="L213" s="10" t="n"/>
      <c r="M213" s="11" t="n"/>
      <c r="N213" s="14" t="n"/>
      <c r="O213" s="14" t="n"/>
      <c r="P213" s="13">
        <f>IF(OR(A213="",C213=""),"",IF(L213&lt;&gt;"","Returned",IF(I213="","Out",IF(NOW()&gt;I213+J213,"OVERDUE","Out"))))</f>
        <v/>
      </c>
      <c r="Q213" s="15">
        <f>IF(OR(A213="",B213=""),"",ROUND((IF(L213="",NOW(),L213+M213)-(A213+B213))*24,1))</f>
        <v/>
      </c>
      <c r="R213" s="16">
        <f>IF(OR(A213="",B213=""),"",A213+B213)</f>
        <v/>
      </c>
    </row>
    <row r="214">
      <c r="A214" s="10" t="n"/>
      <c r="B214" s="11" t="n"/>
      <c r="C214" s="12" t="n"/>
      <c r="D214" s="13">
        <f>IF(C214="","",IFERROR(VLOOKUP(C214,'Key inventory'!$A$5:$C$104,2,FALSE),""))</f>
        <v/>
      </c>
      <c r="E214" s="13">
        <f>IF(C214="","",IFERROR(VLOOKUP(C214,'Key inventory'!$A$5:$C$104,3,FALSE),""))</f>
        <v/>
      </c>
      <c r="F214" s="14" t="n"/>
      <c r="G214" s="12" t="n"/>
      <c r="H214" s="14" t="n"/>
      <c r="I214" s="10" t="n"/>
      <c r="J214" s="11" t="n"/>
      <c r="K214" s="14" t="n"/>
      <c r="L214" s="10" t="n"/>
      <c r="M214" s="11" t="n"/>
      <c r="N214" s="14" t="n"/>
      <c r="O214" s="14" t="n"/>
      <c r="P214" s="13">
        <f>IF(OR(A214="",C214=""),"",IF(L214&lt;&gt;"","Returned",IF(I214="","Out",IF(NOW()&gt;I214+J214,"OVERDUE","Out"))))</f>
        <v/>
      </c>
      <c r="Q214" s="15">
        <f>IF(OR(A214="",B214=""),"",ROUND((IF(L214="",NOW(),L214+M214)-(A214+B214))*24,1))</f>
        <v/>
      </c>
      <c r="R214" s="16">
        <f>IF(OR(A214="",B214=""),"",A214+B214)</f>
        <v/>
      </c>
    </row>
    <row r="215">
      <c r="A215" s="10" t="n"/>
      <c r="B215" s="11" t="n"/>
      <c r="C215" s="12" t="n"/>
      <c r="D215" s="13">
        <f>IF(C215="","",IFERROR(VLOOKUP(C215,'Key inventory'!$A$5:$C$104,2,FALSE),""))</f>
        <v/>
      </c>
      <c r="E215" s="13">
        <f>IF(C215="","",IFERROR(VLOOKUP(C215,'Key inventory'!$A$5:$C$104,3,FALSE),""))</f>
        <v/>
      </c>
      <c r="F215" s="14" t="n"/>
      <c r="G215" s="12" t="n"/>
      <c r="H215" s="14" t="n"/>
      <c r="I215" s="10" t="n"/>
      <c r="J215" s="11" t="n"/>
      <c r="K215" s="14" t="n"/>
      <c r="L215" s="10" t="n"/>
      <c r="M215" s="11" t="n"/>
      <c r="N215" s="14" t="n"/>
      <c r="O215" s="14" t="n"/>
      <c r="P215" s="13">
        <f>IF(OR(A215="",C215=""),"",IF(L215&lt;&gt;"","Returned",IF(I215="","Out",IF(NOW()&gt;I215+J215,"OVERDUE","Out"))))</f>
        <v/>
      </c>
      <c r="Q215" s="15">
        <f>IF(OR(A215="",B215=""),"",ROUND((IF(L215="",NOW(),L215+M215)-(A215+B215))*24,1))</f>
        <v/>
      </c>
      <c r="R215" s="16">
        <f>IF(OR(A215="",B215=""),"",A215+B215)</f>
        <v/>
      </c>
    </row>
    <row r="216">
      <c r="A216" s="10" t="n"/>
      <c r="B216" s="11" t="n"/>
      <c r="C216" s="12" t="n"/>
      <c r="D216" s="13">
        <f>IF(C216="","",IFERROR(VLOOKUP(C216,'Key inventory'!$A$5:$C$104,2,FALSE),""))</f>
        <v/>
      </c>
      <c r="E216" s="13">
        <f>IF(C216="","",IFERROR(VLOOKUP(C216,'Key inventory'!$A$5:$C$104,3,FALSE),""))</f>
        <v/>
      </c>
      <c r="F216" s="14" t="n"/>
      <c r="G216" s="12" t="n"/>
      <c r="H216" s="14" t="n"/>
      <c r="I216" s="10" t="n"/>
      <c r="J216" s="11" t="n"/>
      <c r="K216" s="14" t="n"/>
      <c r="L216" s="10" t="n"/>
      <c r="M216" s="11" t="n"/>
      <c r="N216" s="14" t="n"/>
      <c r="O216" s="14" t="n"/>
      <c r="P216" s="13">
        <f>IF(OR(A216="",C216=""),"",IF(L216&lt;&gt;"","Returned",IF(I216="","Out",IF(NOW()&gt;I216+J216,"OVERDUE","Out"))))</f>
        <v/>
      </c>
      <c r="Q216" s="15">
        <f>IF(OR(A216="",B216=""),"",ROUND((IF(L216="",NOW(),L216+M216)-(A216+B216))*24,1))</f>
        <v/>
      </c>
      <c r="R216" s="16">
        <f>IF(OR(A216="",B216=""),"",A216+B216)</f>
        <v/>
      </c>
    </row>
    <row r="217">
      <c r="A217" s="10" t="n"/>
      <c r="B217" s="11" t="n"/>
      <c r="C217" s="12" t="n"/>
      <c r="D217" s="13">
        <f>IF(C217="","",IFERROR(VLOOKUP(C217,'Key inventory'!$A$5:$C$104,2,FALSE),""))</f>
        <v/>
      </c>
      <c r="E217" s="13">
        <f>IF(C217="","",IFERROR(VLOOKUP(C217,'Key inventory'!$A$5:$C$104,3,FALSE),""))</f>
        <v/>
      </c>
      <c r="F217" s="14" t="n"/>
      <c r="G217" s="12" t="n"/>
      <c r="H217" s="14" t="n"/>
      <c r="I217" s="10" t="n"/>
      <c r="J217" s="11" t="n"/>
      <c r="K217" s="14" t="n"/>
      <c r="L217" s="10" t="n"/>
      <c r="M217" s="11" t="n"/>
      <c r="N217" s="14" t="n"/>
      <c r="O217" s="14" t="n"/>
      <c r="P217" s="13">
        <f>IF(OR(A217="",C217=""),"",IF(L217&lt;&gt;"","Returned",IF(I217="","Out",IF(NOW()&gt;I217+J217,"OVERDUE","Out"))))</f>
        <v/>
      </c>
      <c r="Q217" s="15">
        <f>IF(OR(A217="",B217=""),"",ROUND((IF(L217="",NOW(),L217+M217)-(A217+B217))*24,1))</f>
        <v/>
      </c>
      <c r="R217" s="16">
        <f>IF(OR(A217="",B217=""),"",A217+B217)</f>
        <v/>
      </c>
    </row>
    <row r="218">
      <c r="A218" s="10" t="n"/>
      <c r="B218" s="11" t="n"/>
      <c r="C218" s="12" t="n"/>
      <c r="D218" s="13">
        <f>IF(C218="","",IFERROR(VLOOKUP(C218,'Key inventory'!$A$5:$C$104,2,FALSE),""))</f>
        <v/>
      </c>
      <c r="E218" s="13">
        <f>IF(C218="","",IFERROR(VLOOKUP(C218,'Key inventory'!$A$5:$C$104,3,FALSE),""))</f>
        <v/>
      </c>
      <c r="F218" s="14" t="n"/>
      <c r="G218" s="12" t="n"/>
      <c r="H218" s="14" t="n"/>
      <c r="I218" s="10" t="n"/>
      <c r="J218" s="11" t="n"/>
      <c r="K218" s="14" t="n"/>
      <c r="L218" s="10" t="n"/>
      <c r="M218" s="11" t="n"/>
      <c r="N218" s="14" t="n"/>
      <c r="O218" s="14" t="n"/>
      <c r="P218" s="13">
        <f>IF(OR(A218="",C218=""),"",IF(L218&lt;&gt;"","Returned",IF(I218="","Out",IF(NOW()&gt;I218+J218,"OVERDUE","Out"))))</f>
        <v/>
      </c>
      <c r="Q218" s="15">
        <f>IF(OR(A218="",B218=""),"",ROUND((IF(L218="",NOW(),L218+M218)-(A218+B218))*24,1))</f>
        <v/>
      </c>
      <c r="R218" s="16">
        <f>IF(OR(A218="",B218=""),"",A218+B218)</f>
        <v/>
      </c>
    </row>
    <row r="219">
      <c r="A219" s="10" t="n"/>
      <c r="B219" s="11" t="n"/>
      <c r="C219" s="12" t="n"/>
      <c r="D219" s="13">
        <f>IF(C219="","",IFERROR(VLOOKUP(C219,'Key inventory'!$A$5:$C$104,2,FALSE),""))</f>
        <v/>
      </c>
      <c r="E219" s="13">
        <f>IF(C219="","",IFERROR(VLOOKUP(C219,'Key inventory'!$A$5:$C$104,3,FALSE),""))</f>
        <v/>
      </c>
      <c r="F219" s="14" t="n"/>
      <c r="G219" s="12" t="n"/>
      <c r="H219" s="14" t="n"/>
      <c r="I219" s="10" t="n"/>
      <c r="J219" s="11" t="n"/>
      <c r="K219" s="14" t="n"/>
      <c r="L219" s="10" t="n"/>
      <c r="M219" s="11" t="n"/>
      <c r="N219" s="14" t="n"/>
      <c r="O219" s="14" t="n"/>
      <c r="P219" s="13">
        <f>IF(OR(A219="",C219=""),"",IF(L219&lt;&gt;"","Returned",IF(I219="","Out",IF(NOW()&gt;I219+J219,"OVERDUE","Out"))))</f>
        <v/>
      </c>
      <c r="Q219" s="15">
        <f>IF(OR(A219="",B219=""),"",ROUND((IF(L219="",NOW(),L219+M219)-(A219+B219))*24,1))</f>
        <v/>
      </c>
      <c r="R219" s="16">
        <f>IF(OR(A219="",B219=""),"",A219+B219)</f>
        <v/>
      </c>
    </row>
    <row r="220">
      <c r="A220" s="10" t="n"/>
      <c r="B220" s="11" t="n"/>
      <c r="C220" s="12" t="n"/>
      <c r="D220" s="13">
        <f>IF(C220="","",IFERROR(VLOOKUP(C220,'Key inventory'!$A$5:$C$104,2,FALSE),""))</f>
        <v/>
      </c>
      <c r="E220" s="13">
        <f>IF(C220="","",IFERROR(VLOOKUP(C220,'Key inventory'!$A$5:$C$104,3,FALSE),""))</f>
        <v/>
      </c>
      <c r="F220" s="14" t="n"/>
      <c r="G220" s="12" t="n"/>
      <c r="H220" s="14" t="n"/>
      <c r="I220" s="10" t="n"/>
      <c r="J220" s="11" t="n"/>
      <c r="K220" s="14" t="n"/>
      <c r="L220" s="10" t="n"/>
      <c r="M220" s="11" t="n"/>
      <c r="N220" s="14" t="n"/>
      <c r="O220" s="14" t="n"/>
      <c r="P220" s="13">
        <f>IF(OR(A220="",C220=""),"",IF(L220&lt;&gt;"","Returned",IF(I220="","Out",IF(NOW()&gt;I220+J220,"OVERDUE","Out"))))</f>
        <v/>
      </c>
      <c r="Q220" s="15">
        <f>IF(OR(A220="",B220=""),"",ROUND((IF(L220="",NOW(),L220+M220)-(A220+B220))*24,1))</f>
        <v/>
      </c>
      <c r="R220" s="16">
        <f>IF(OR(A220="",B220=""),"",A220+B220)</f>
        <v/>
      </c>
    </row>
    <row r="221">
      <c r="A221" s="10" t="n"/>
      <c r="B221" s="11" t="n"/>
      <c r="C221" s="12" t="n"/>
      <c r="D221" s="13">
        <f>IF(C221="","",IFERROR(VLOOKUP(C221,'Key inventory'!$A$5:$C$104,2,FALSE),""))</f>
        <v/>
      </c>
      <c r="E221" s="13">
        <f>IF(C221="","",IFERROR(VLOOKUP(C221,'Key inventory'!$A$5:$C$104,3,FALSE),""))</f>
        <v/>
      </c>
      <c r="F221" s="14" t="n"/>
      <c r="G221" s="12" t="n"/>
      <c r="H221" s="14" t="n"/>
      <c r="I221" s="10" t="n"/>
      <c r="J221" s="11" t="n"/>
      <c r="K221" s="14" t="n"/>
      <c r="L221" s="10" t="n"/>
      <c r="M221" s="11" t="n"/>
      <c r="N221" s="14" t="n"/>
      <c r="O221" s="14" t="n"/>
      <c r="P221" s="13">
        <f>IF(OR(A221="",C221=""),"",IF(L221&lt;&gt;"","Returned",IF(I221="","Out",IF(NOW()&gt;I221+J221,"OVERDUE","Out"))))</f>
        <v/>
      </c>
      <c r="Q221" s="15">
        <f>IF(OR(A221="",B221=""),"",ROUND((IF(L221="",NOW(),L221+M221)-(A221+B221))*24,1))</f>
        <v/>
      </c>
      <c r="R221" s="16">
        <f>IF(OR(A221="",B221=""),"",A221+B221)</f>
        <v/>
      </c>
    </row>
    <row r="222">
      <c r="A222" s="10" t="n"/>
      <c r="B222" s="11" t="n"/>
      <c r="C222" s="12" t="n"/>
      <c r="D222" s="13">
        <f>IF(C222="","",IFERROR(VLOOKUP(C222,'Key inventory'!$A$5:$C$104,2,FALSE),""))</f>
        <v/>
      </c>
      <c r="E222" s="13">
        <f>IF(C222="","",IFERROR(VLOOKUP(C222,'Key inventory'!$A$5:$C$104,3,FALSE),""))</f>
        <v/>
      </c>
      <c r="F222" s="14" t="n"/>
      <c r="G222" s="12" t="n"/>
      <c r="H222" s="14" t="n"/>
      <c r="I222" s="10" t="n"/>
      <c r="J222" s="11" t="n"/>
      <c r="K222" s="14" t="n"/>
      <c r="L222" s="10" t="n"/>
      <c r="M222" s="11" t="n"/>
      <c r="N222" s="14" t="n"/>
      <c r="O222" s="14" t="n"/>
      <c r="P222" s="13">
        <f>IF(OR(A222="",C222=""),"",IF(L222&lt;&gt;"","Returned",IF(I222="","Out",IF(NOW()&gt;I222+J222,"OVERDUE","Out"))))</f>
        <v/>
      </c>
      <c r="Q222" s="15">
        <f>IF(OR(A222="",B222=""),"",ROUND((IF(L222="",NOW(),L222+M222)-(A222+B222))*24,1))</f>
        <v/>
      </c>
      <c r="R222" s="16">
        <f>IF(OR(A222="",B222=""),"",A222+B222)</f>
        <v/>
      </c>
    </row>
    <row r="223">
      <c r="A223" s="10" t="n"/>
      <c r="B223" s="11" t="n"/>
      <c r="C223" s="12" t="n"/>
      <c r="D223" s="13">
        <f>IF(C223="","",IFERROR(VLOOKUP(C223,'Key inventory'!$A$5:$C$104,2,FALSE),""))</f>
        <v/>
      </c>
      <c r="E223" s="13">
        <f>IF(C223="","",IFERROR(VLOOKUP(C223,'Key inventory'!$A$5:$C$104,3,FALSE),""))</f>
        <v/>
      </c>
      <c r="F223" s="14" t="n"/>
      <c r="G223" s="12" t="n"/>
      <c r="H223" s="14" t="n"/>
      <c r="I223" s="10" t="n"/>
      <c r="J223" s="11" t="n"/>
      <c r="K223" s="14" t="n"/>
      <c r="L223" s="10" t="n"/>
      <c r="M223" s="11" t="n"/>
      <c r="N223" s="14" t="n"/>
      <c r="O223" s="14" t="n"/>
      <c r="P223" s="13">
        <f>IF(OR(A223="",C223=""),"",IF(L223&lt;&gt;"","Returned",IF(I223="","Out",IF(NOW()&gt;I223+J223,"OVERDUE","Out"))))</f>
        <v/>
      </c>
      <c r="Q223" s="15">
        <f>IF(OR(A223="",B223=""),"",ROUND((IF(L223="",NOW(),L223+M223)-(A223+B223))*24,1))</f>
        <v/>
      </c>
      <c r="R223" s="16">
        <f>IF(OR(A223="",B223=""),"",A223+B223)</f>
        <v/>
      </c>
    </row>
    <row r="224">
      <c r="A224" s="10" t="n"/>
      <c r="B224" s="11" t="n"/>
      <c r="C224" s="12" t="n"/>
      <c r="D224" s="13">
        <f>IF(C224="","",IFERROR(VLOOKUP(C224,'Key inventory'!$A$5:$C$104,2,FALSE),""))</f>
        <v/>
      </c>
      <c r="E224" s="13">
        <f>IF(C224="","",IFERROR(VLOOKUP(C224,'Key inventory'!$A$5:$C$104,3,FALSE),""))</f>
        <v/>
      </c>
      <c r="F224" s="14" t="n"/>
      <c r="G224" s="12" t="n"/>
      <c r="H224" s="14" t="n"/>
      <c r="I224" s="10" t="n"/>
      <c r="J224" s="11" t="n"/>
      <c r="K224" s="14" t="n"/>
      <c r="L224" s="10" t="n"/>
      <c r="M224" s="11" t="n"/>
      <c r="N224" s="14" t="n"/>
      <c r="O224" s="14" t="n"/>
      <c r="P224" s="13">
        <f>IF(OR(A224="",C224=""),"",IF(L224&lt;&gt;"","Returned",IF(I224="","Out",IF(NOW()&gt;I224+J224,"OVERDUE","Out"))))</f>
        <v/>
      </c>
      <c r="Q224" s="15">
        <f>IF(OR(A224="",B224=""),"",ROUND((IF(L224="",NOW(),L224+M224)-(A224+B224))*24,1))</f>
        <v/>
      </c>
      <c r="R224" s="16">
        <f>IF(OR(A224="",B224=""),"",A224+B224)</f>
        <v/>
      </c>
    </row>
    <row r="225">
      <c r="A225" s="10" t="n"/>
      <c r="B225" s="11" t="n"/>
      <c r="C225" s="12" t="n"/>
      <c r="D225" s="13">
        <f>IF(C225="","",IFERROR(VLOOKUP(C225,'Key inventory'!$A$5:$C$104,2,FALSE),""))</f>
        <v/>
      </c>
      <c r="E225" s="13">
        <f>IF(C225="","",IFERROR(VLOOKUP(C225,'Key inventory'!$A$5:$C$104,3,FALSE),""))</f>
        <v/>
      </c>
      <c r="F225" s="14" t="n"/>
      <c r="G225" s="12" t="n"/>
      <c r="H225" s="14" t="n"/>
      <c r="I225" s="10" t="n"/>
      <c r="J225" s="11" t="n"/>
      <c r="K225" s="14" t="n"/>
      <c r="L225" s="10" t="n"/>
      <c r="M225" s="11" t="n"/>
      <c r="N225" s="14" t="n"/>
      <c r="O225" s="14" t="n"/>
      <c r="P225" s="13">
        <f>IF(OR(A225="",C225=""),"",IF(L225&lt;&gt;"","Returned",IF(I225="","Out",IF(NOW()&gt;I225+J225,"OVERDUE","Out"))))</f>
        <v/>
      </c>
      <c r="Q225" s="15">
        <f>IF(OR(A225="",B225=""),"",ROUND((IF(L225="",NOW(),L225+M225)-(A225+B225))*24,1))</f>
        <v/>
      </c>
      <c r="R225" s="16">
        <f>IF(OR(A225="",B225=""),"",A225+B225)</f>
        <v/>
      </c>
    </row>
    <row r="226">
      <c r="A226" s="10" t="n"/>
      <c r="B226" s="11" t="n"/>
      <c r="C226" s="12" t="n"/>
      <c r="D226" s="13">
        <f>IF(C226="","",IFERROR(VLOOKUP(C226,'Key inventory'!$A$5:$C$104,2,FALSE),""))</f>
        <v/>
      </c>
      <c r="E226" s="13">
        <f>IF(C226="","",IFERROR(VLOOKUP(C226,'Key inventory'!$A$5:$C$104,3,FALSE),""))</f>
        <v/>
      </c>
      <c r="F226" s="14" t="n"/>
      <c r="G226" s="12" t="n"/>
      <c r="H226" s="14" t="n"/>
      <c r="I226" s="10" t="n"/>
      <c r="J226" s="11" t="n"/>
      <c r="K226" s="14" t="n"/>
      <c r="L226" s="10" t="n"/>
      <c r="M226" s="11" t="n"/>
      <c r="N226" s="14" t="n"/>
      <c r="O226" s="14" t="n"/>
      <c r="P226" s="13">
        <f>IF(OR(A226="",C226=""),"",IF(L226&lt;&gt;"","Returned",IF(I226="","Out",IF(NOW()&gt;I226+J226,"OVERDUE","Out"))))</f>
        <v/>
      </c>
      <c r="Q226" s="15">
        <f>IF(OR(A226="",B226=""),"",ROUND((IF(L226="",NOW(),L226+M226)-(A226+B226))*24,1))</f>
        <v/>
      </c>
      <c r="R226" s="16">
        <f>IF(OR(A226="",B226=""),"",A226+B226)</f>
        <v/>
      </c>
    </row>
    <row r="227">
      <c r="A227" s="10" t="n"/>
      <c r="B227" s="11" t="n"/>
      <c r="C227" s="12" t="n"/>
      <c r="D227" s="13">
        <f>IF(C227="","",IFERROR(VLOOKUP(C227,'Key inventory'!$A$5:$C$104,2,FALSE),""))</f>
        <v/>
      </c>
      <c r="E227" s="13">
        <f>IF(C227="","",IFERROR(VLOOKUP(C227,'Key inventory'!$A$5:$C$104,3,FALSE),""))</f>
        <v/>
      </c>
      <c r="F227" s="14" t="n"/>
      <c r="G227" s="12" t="n"/>
      <c r="H227" s="14" t="n"/>
      <c r="I227" s="10" t="n"/>
      <c r="J227" s="11" t="n"/>
      <c r="K227" s="14" t="n"/>
      <c r="L227" s="10" t="n"/>
      <c r="M227" s="11" t="n"/>
      <c r="N227" s="14" t="n"/>
      <c r="O227" s="14" t="n"/>
      <c r="P227" s="13">
        <f>IF(OR(A227="",C227=""),"",IF(L227&lt;&gt;"","Returned",IF(I227="","Out",IF(NOW()&gt;I227+J227,"OVERDUE","Out"))))</f>
        <v/>
      </c>
      <c r="Q227" s="15">
        <f>IF(OR(A227="",B227=""),"",ROUND((IF(L227="",NOW(),L227+M227)-(A227+B227))*24,1))</f>
        <v/>
      </c>
      <c r="R227" s="16">
        <f>IF(OR(A227="",B227=""),"",A227+B227)</f>
        <v/>
      </c>
    </row>
    <row r="228">
      <c r="A228" s="10" t="n"/>
      <c r="B228" s="11" t="n"/>
      <c r="C228" s="12" t="n"/>
      <c r="D228" s="13">
        <f>IF(C228="","",IFERROR(VLOOKUP(C228,'Key inventory'!$A$5:$C$104,2,FALSE),""))</f>
        <v/>
      </c>
      <c r="E228" s="13">
        <f>IF(C228="","",IFERROR(VLOOKUP(C228,'Key inventory'!$A$5:$C$104,3,FALSE),""))</f>
        <v/>
      </c>
      <c r="F228" s="14" t="n"/>
      <c r="G228" s="12" t="n"/>
      <c r="H228" s="14" t="n"/>
      <c r="I228" s="10" t="n"/>
      <c r="J228" s="11" t="n"/>
      <c r="K228" s="14" t="n"/>
      <c r="L228" s="10" t="n"/>
      <c r="M228" s="11" t="n"/>
      <c r="N228" s="14" t="n"/>
      <c r="O228" s="14" t="n"/>
      <c r="P228" s="13">
        <f>IF(OR(A228="",C228=""),"",IF(L228&lt;&gt;"","Returned",IF(I228="","Out",IF(NOW()&gt;I228+J228,"OVERDUE","Out"))))</f>
        <v/>
      </c>
      <c r="Q228" s="15">
        <f>IF(OR(A228="",B228=""),"",ROUND((IF(L228="",NOW(),L228+M228)-(A228+B228))*24,1))</f>
        <v/>
      </c>
      <c r="R228" s="16">
        <f>IF(OR(A228="",B228=""),"",A228+B228)</f>
        <v/>
      </c>
    </row>
    <row r="229">
      <c r="A229" s="10" t="n"/>
      <c r="B229" s="11" t="n"/>
      <c r="C229" s="12" t="n"/>
      <c r="D229" s="13">
        <f>IF(C229="","",IFERROR(VLOOKUP(C229,'Key inventory'!$A$5:$C$104,2,FALSE),""))</f>
        <v/>
      </c>
      <c r="E229" s="13">
        <f>IF(C229="","",IFERROR(VLOOKUP(C229,'Key inventory'!$A$5:$C$104,3,FALSE),""))</f>
        <v/>
      </c>
      <c r="F229" s="14" t="n"/>
      <c r="G229" s="12" t="n"/>
      <c r="H229" s="14" t="n"/>
      <c r="I229" s="10" t="n"/>
      <c r="J229" s="11" t="n"/>
      <c r="K229" s="14" t="n"/>
      <c r="L229" s="10" t="n"/>
      <c r="M229" s="11" t="n"/>
      <c r="N229" s="14" t="n"/>
      <c r="O229" s="14" t="n"/>
      <c r="P229" s="13">
        <f>IF(OR(A229="",C229=""),"",IF(L229&lt;&gt;"","Returned",IF(I229="","Out",IF(NOW()&gt;I229+J229,"OVERDUE","Out"))))</f>
        <v/>
      </c>
      <c r="Q229" s="15">
        <f>IF(OR(A229="",B229=""),"",ROUND((IF(L229="",NOW(),L229+M229)-(A229+B229))*24,1))</f>
        <v/>
      </c>
      <c r="R229" s="16">
        <f>IF(OR(A229="",B229=""),"",A229+B229)</f>
        <v/>
      </c>
    </row>
    <row r="230">
      <c r="A230" s="10" t="n"/>
      <c r="B230" s="11" t="n"/>
      <c r="C230" s="12" t="n"/>
      <c r="D230" s="13">
        <f>IF(C230="","",IFERROR(VLOOKUP(C230,'Key inventory'!$A$5:$C$104,2,FALSE),""))</f>
        <v/>
      </c>
      <c r="E230" s="13">
        <f>IF(C230="","",IFERROR(VLOOKUP(C230,'Key inventory'!$A$5:$C$104,3,FALSE),""))</f>
        <v/>
      </c>
      <c r="F230" s="14" t="n"/>
      <c r="G230" s="12" t="n"/>
      <c r="H230" s="14" t="n"/>
      <c r="I230" s="10" t="n"/>
      <c r="J230" s="11" t="n"/>
      <c r="K230" s="14" t="n"/>
      <c r="L230" s="10" t="n"/>
      <c r="M230" s="11" t="n"/>
      <c r="N230" s="14" t="n"/>
      <c r="O230" s="14" t="n"/>
      <c r="P230" s="13">
        <f>IF(OR(A230="",C230=""),"",IF(L230&lt;&gt;"","Returned",IF(I230="","Out",IF(NOW()&gt;I230+J230,"OVERDUE","Out"))))</f>
        <v/>
      </c>
      <c r="Q230" s="15">
        <f>IF(OR(A230="",B230=""),"",ROUND((IF(L230="",NOW(),L230+M230)-(A230+B230))*24,1))</f>
        <v/>
      </c>
      <c r="R230" s="16">
        <f>IF(OR(A230="",B230=""),"",A230+B230)</f>
        <v/>
      </c>
    </row>
    <row r="231">
      <c r="A231" s="10" t="n"/>
      <c r="B231" s="11" t="n"/>
      <c r="C231" s="12" t="n"/>
      <c r="D231" s="13">
        <f>IF(C231="","",IFERROR(VLOOKUP(C231,'Key inventory'!$A$5:$C$104,2,FALSE),""))</f>
        <v/>
      </c>
      <c r="E231" s="13">
        <f>IF(C231="","",IFERROR(VLOOKUP(C231,'Key inventory'!$A$5:$C$104,3,FALSE),""))</f>
        <v/>
      </c>
      <c r="F231" s="14" t="n"/>
      <c r="G231" s="12" t="n"/>
      <c r="H231" s="14" t="n"/>
      <c r="I231" s="10" t="n"/>
      <c r="J231" s="11" t="n"/>
      <c r="K231" s="14" t="n"/>
      <c r="L231" s="10" t="n"/>
      <c r="M231" s="11" t="n"/>
      <c r="N231" s="14" t="n"/>
      <c r="O231" s="14" t="n"/>
      <c r="P231" s="13">
        <f>IF(OR(A231="",C231=""),"",IF(L231&lt;&gt;"","Returned",IF(I231="","Out",IF(NOW()&gt;I231+J231,"OVERDUE","Out"))))</f>
        <v/>
      </c>
      <c r="Q231" s="15">
        <f>IF(OR(A231="",B231=""),"",ROUND((IF(L231="",NOW(),L231+M231)-(A231+B231))*24,1))</f>
        <v/>
      </c>
      <c r="R231" s="16">
        <f>IF(OR(A231="",B231=""),"",A231+B231)</f>
        <v/>
      </c>
    </row>
    <row r="232">
      <c r="A232" s="10" t="n"/>
      <c r="B232" s="11" t="n"/>
      <c r="C232" s="12" t="n"/>
      <c r="D232" s="13">
        <f>IF(C232="","",IFERROR(VLOOKUP(C232,'Key inventory'!$A$5:$C$104,2,FALSE),""))</f>
        <v/>
      </c>
      <c r="E232" s="13">
        <f>IF(C232="","",IFERROR(VLOOKUP(C232,'Key inventory'!$A$5:$C$104,3,FALSE),""))</f>
        <v/>
      </c>
      <c r="F232" s="14" t="n"/>
      <c r="G232" s="12" t="n"/>
      <c r="H232" s="14" t="n"/>
      <c r="I232" s="10" t="n"/>
      <c r="J232" s="11" t="n"/>
      <c r="K232" s="14" t="n"/>
      <c r="L232" s="10" t="n"/>
      <c r="M232" s="11" t="n"/>
      <c r="N232" s="14" t="n"/>
      <c r="O232" s="14" t="n"/>
      <c r="P232" s="13">
        <f>IF(OR(A232="",C232=""),"",IF(L232&lt;&gt;"","Returned",IF(I232="","Out",IF(NOW()&gt;I232+J232,"OVERDUE","Out"))))</f>
        <v/>
      </c>
      <c r="Q232" s="15">
        <f>IF(OR(A232="",B232=""),"",ROUND((IF(L232="",NOW(),L232+M232)-(A232+B232))*24,1))</f>
        <v/>
      </c>
      <c r="R232" s="16">
        <f>IF(OR(A232="",B232=""),"",A232+B232)</f>
        <v/>
      </c>
    </row>
    <row r="233">
      <c r="A233" s="10" t="n"/>
      <c r="B233" s="11" t="n"/>
      <c r="C233" s="12" t="n"/>
      <c r="D233" s="13">
        <f>IF(C233="","",IFERROR(VLOOKUP(C233,'Key inventory'!$A$5:$C$104,2,FALSE),""))</f>
        <v/>
      </c>
      <c r="E233" s="13">
        <f>IF(C233="","",IFERROR(VLOOKUP(C233,'Key inventory'!$A$5:$C$104,3,FALSE),""))</f>
        <v/>
      </c>
      <c r="F233" s="14" t="n"/>
      <c r="G233" s="12" t="n"/>
      <c r="H233" s="14" t="n"/>
      <c r="I233" s="10" t="n"/>
      <c r="J233" s="11" t="n"/>
      <c r="K233" s="14" t="n"/>
      <c r="L233" s="10" t="n"/>
      <c r="M233" s="11" t="n"/>
      <c r="N233" s="14" t="n"/>
      <c r="O233" s="14" t="n"/>
      <c r="P233" s="13">
        <f>IF(OR(A233="",C233=""),"",IF(L233&lt;&gt;"","Returned",IF(I233="","Out",IF(NOW()&gt;I233+J233,"OVERDUE","Out"))))</f>
        <v/>
      </c>
      <c r="Q233" s="15">
        <f>IF(OR(A233="",B233=""),"",ROUND((IF(L233="",NOW(),L233+M233)-(A233+B233))*24,1))</f>
        <v/>
      </c>
      <c r="R233" s="16">
        <f>IF(OR(A233="",B233=""),"",A233+B233)</f>
        <v/>
      </c>
    </row>
    <row r="234">
      <c r="A234" s="10" t="n"/>
      <c r="B234" s="11" t="n"/>
      <c r="C234" s="12" t="n"/>
      <c r="D234" s="13">
        <f>IF(C234="","",IFERROR(VLOOKUP(C234,'Key inventory'!$A$5:$C$104,2,FALSE),""))</f>
        <v/>
      </c>
      <c r="E234" s="13">
        <f>IF(C234="","",IFERROR(VLOOKUP(C234,'Key inventory'!$A$5:$C$104,3,FALSE),""))</f>
        <v/>
      </c>
      <c r="F234" s="14" t="n"/>
      <c r="G234" s="12" t="n"/>
      <c r="H234" s="14" t="n"/>
      <c r="I234" s="10" t="n"/>
      <c r="J234" s="11" t="n"/>
      <c r="K234" s="14" t="n"/>
      <c r="L234" s="10" t="n"/>
      <c r="M234" s="11" t="n"/>
      <c r="N234" s="14" t="n"/>
      <c r="O234" s="14" t="n"/>
      <c r="P234" s="13">
        <f>IF(OR(A234="",C234=""),"",IF(L234&lt;&gt;"","Returned",IF(I234="","Out",IF(NOW()&gt;I234+J234,"OVERDUE","Out"))))</f>
        <v/>
      </c>
      <c r="Q234" s="15">
        <f>IF(OR(A234="",B234=""),"",ROUND((IF(L234="",NOW(),L234+M234)-(A234+B234))*24,1))</f>
        <v/>
      </c>
      <c r="R234" s="16">
        <f>IF(OR(A234="",B234=""),"",A234+B234)</f>
        <v/>
      </c>
    </row>
    <row r="235">
      <c r="A235" s="10" t="n"/>
      <c r="B235" s="11" t="n"/>
      <c r="C235" s="12" t="n"/>
      <c r="D235" s="13">
        <f>IF(C235="","",IFERROR(VLOOKUP(C235,'Key inventory'!$A$5:$C$104,2,FALSE),""))</f>
        <v/>
      </c>
      <c r="E235" s="13">
        <f>IF(C235="","",IFERROR(VLOOKUP(C235,'Key inventory'!$A$5:$C$104,3,FALSE),""))</f>
        <v/>
      </c>
      <c r="F235" s="14" t="n"/>
      <c r="G235" s="12" t="n"/>
      <c r="H235" s="14" t="n"/>
      <c r="I235" s="10" t="n"/>
      <c r="J235" s="11" t="n"/>
      <c r="K235" s="14" t="n"/>
      <c r="L235" s="10" t="n"/>
      <c r="M235" s="11" t="n"/>
      <c r="N235" s="14" t="n"/>
      <c r="O235" s="14" t="n"/>
      <c r="P235" s="13">
        <f>IF(OR(A235="",C235=""),"",IF(L235&lt;&gt;"","Returned",IF(I235="","Out",IF(NOW()&gt;I235+J235,"OVERDUE","Out"))))</f>
        <v/>
      </c>
      <c r="Q235" s="15">
        <f>IF(OR(A235="",B235=""),"",ROUND((IF(L235="",NOW(),L235+M235)-(A235+B235))*24,1))</f>
        <v/>
      </c>
      <c r="R235" s="16">
        <f>IF(OR(A235="",B235=""),"",A235+B235)</f>
        <v/>
      </c>
    </row>
    <row r="236">
      <c r="A236" s="10" t="n"/>
      <c r="B236" s="11" t="n"/>
      <c r="C236" s="12" t="n"/>
      <c r="D236" s="13">
        <f>IF(C236="","",IFERROR(VLOOKUP(C236,'Key inventory'!$A$5:$C$104,2,FALSE),""))</f>
        <v/>
      </c>
      <c r="E236" s="13">
        <f>IF(C236="","",IFERROR(VLOOKUP(C236,'Key inventory'!$A$5:$C$104,3,FALSE),""))</f>
        <v/>
      </c>
      <c r="F236" s="14" t="n"/>
      <c r="G236" s="12" t="n"/>
      <c r="H236" s="14" t="n"/>
      <c r="I236" s="10" t="n"/>
      <c r="J236" s="11" t="n"/>
      <c r="K236" s="14" t="n"/>
      <c r="L236" s="10" t="n"/>
      <c r="M236" s="11" t="n"/>
      <c r="N236" s="14" t="n"/>
      <c r="O236" s="14" t="n"/>
      <c r="P236" s="13">
        <f>IF(OR(A236="",C236=""),"",IF(L236&lt;&gt;"","Returned",IF(I236="","Out",IF(NOW()&gt;I236+J236,"OVERDUE","Out"))))</f>
        <v/>
      </c>
      <c r="Q236" s="15">
        <f>IF(OR(A236="",B236=""),"",ROUND((IF(L236="",NOW(),L236+M236)-(A236+B236))*24,1))</f>
        <v/>
      </c>
      <c r="R236" s="16">
        <f>IF(OR(A236="",B236=""),"",A236+B236)</f>
        <v/>
      </c>
    </row>
    <row r="237">
      <c r="A237" s="10" t="n"/>
      <c r="B237" s="11" t="n"/>
      <c r="C237" s="12" t="n"/>
      <c r="D237" s="13">
        <f>IF(C237="","",IFERROR(VLOOKUP(C237,'Key inventory'!$A$5:$C$104,2,FALSE),""))</f>
        <v/>
      </c>
      <c r="E237" s="13">
        <f>IF(C237="","",IFERROR(VLOOKUP(C237,'Key inventory'!$A$5:$C$104,3,FALSE),""))</f>
        <v/>
      </c>
      <c r="F237" s="14" t="n"/>
      <c r="G237" s="12" t="n"/>
      <c r="H237" s="14" t="n"/>
      <c r="I237" s="10" t="n"/>
      <c r="J237" s="11" t="n"/>
      <c r="K237" s="14" t="n"/>
      <c r="L237" s="10" t="n"/>
      <c r="M237" s="11" t="n"/>
      <c r="N237" s="14" t="n"/>
      <c r="O237" s="14" t="n"/>
      <c r="P237" s="13">
        <f>IF(OR(A237="",C237=""),"",IF(L237&lt;&gt;"","Returned",IF(I237="","Out",IF(NOW()&gt;I237+J237,"OVERDUE","Out"))))</f>
        <v/>
      </c>
      <c r="Q237" s="15">
        <f>IF(OR(A237="",B237=""),"",ROUND((IF(L237="",NOW(),L237+M237)-(A237+B237))*24,1))</f>
        <v/>
      </c>
      <c r="R237" s="16">
        <f>IF(OR(A237="",B237=""),"",A237+B237)</f>
        <v/>
      </c>
    </row>
    <row r="238">
      <c r="A238" s="10" t="n"/>
      <c r="B238" s="11" t="n"/>
      <c r="C238" s="12" t="n"/>
      <c r="D238" s="13">
        <f>IF(C238="","",IFERROR(VLOOKUP(C238,'Key inventory'!$A$5:$C$104,2,FALSE),""))</f>
        <v/>
      </c>
      <c r="E238" s="13">
        <f>IF(C238="","",IFERROR(VLOOKUP(C238,'Key inventory'!$A$5:$C$104,3,FALSE),""))</f>
        <v/>
      </c>
      <c r="F238" s="14" t="n"/>
      <c r="G238" s="12" t="n"/>
      <c r="H238" s="14" t="n"/>
      <c r="I238" s="10" t="n"/>
      <c r="J238" s="11" t="n"/>
      <c r="K238" s="14" t="n"/>
      <c r="L238" s="10" t="n"/>
      <c r="M238" s="11" t="n"/>
      <c r="N238" s="14" t="n"/>
      <c r="O238" s="14" t="n"/>
      <c r="P238" s="13">
        <f>IF(OR(A238="",C238=""),"",IF(L238&lt;&gt;"","Returned",IF(I238="","Out",IF(NOW()&gt;I238+J238,"OVERDUE","Out"))))</f>
        <v/>
      </c>
      <c r="Q238" s="15">
        <f>IF(OR(A238="",B238=""),"",ROUND((IF(L238="",NOW(),L238+M238)-(A238+B238))*24,1))</f>
        <v/>
      </c>
      <c r="R238" s="16">
        <f>IF(OR(A238="",B238=""),"",A238+B238)</f>
        <v/>
      </c>
    </row>
    <row r="239">
      <c r="A239" s="10" t="n"/>
      <c r="B239" s="11" t="n"/>
      <c r="C239" s="12" t="n"/>
      <c r="D239" s="13">
        <f>IF(C239="","",IFERROR(VLOOKUP(C239,'Key inventory'!$A$5:$C$104,2,FALSE),""))</f>
        <v/>
      </c>
      <c r="E239" s="13">
        <f>IF(C239="","",IFERROR(VLOOKUP(C239,'Key inventory'!$A$5:$C$104,3,FALSE),""))</f>
        <v/>
      </c>
      <c r="F239" s="14" t="n"/>
      <c r="G239" s="12" t="n"/>
      <c r="H239" s="14" t="n"/>
      <c r="I239" s="10" t="n"/>
      <c r="J239" s="11" t="n"/>
      <c r="K239" s="14" t="n"/>
      <c r="L239" s="10" t="n"/>
      <c r="M239" s="11" t="n"/>
      <c r="N239" s="14" t="n"/>
      <c r="O239" s="14" t="n"/>
      <c r="P239" s="13">
        <f>IF(OR(A239="",C239=""),"",IF(L239&lt;&gt;"","Returned",IF(I239="","Out",IF(NOW()&gt;I239+J239,"OVERDUE","Out"))))</f>
        <v/>
      </c>
      <c r="Q239" s="15">
        <f>IF(OR(A239="",B239=""),"",ROUND((IF(L239="",NOW(),L239+M239)-(A239+B239))*24,1))</f>
        <v/>
      </c>
      <c r="R239" s="16">
        <f>IF(OR(A239="",B239=""),"",A239+B239)</f>
        <v/>
      </c>
    </row>
    <row r="240">
      <c r="A240" s="10" t="n"/>
      <c r="B240" s="11" t="n"/>
      <c r="C240" s="12" t="n"/>
      <c r="D240" s="13">
        <f>IF(C240="","",IFERROR(VLOOKUP(C240,'Key inventory'!$A$5:$C$104,2,FALSE),""))</f>
        <v/>
      </c>
      <c r="E240" s="13">
        <f>IF(C240="","",IFERROR(VLOOKUP(C240,'Key inventory'!$A$5:$C$104,3,FALSE),""))</f>
        <v/>
      </c>
      <c r="F240" s="14" t="n"/>
      <c r="G240" s="12" t="n"/>
      <c r="H240" s="14" t="n"/>
      <c r="I240" s="10" t="n"/>
      <c r="J240" s="11" t="n"/>
      <c r="K240" s="14" t="n"/>
      <c r="L240" s="10" t="n"/>
      <c r="M240" s="11" t="n"/>
      <c r="N240" s="14" t="n"/>
      <c r="O240" s="14" t="n"/>
      <c r="P240" s="13">
        <f>IF(OR(A240="",C240=""),"",IF(L240&lt;&gt;"","Returned",IF(I240="","Out",IF(NOW()&gt;I240+J240,"OVERDUE","Out"))))</f>
        <v/>
      </c>
      <c r="Q240" s="15">
        <f>IF(OR(A240="",B240=""),"",ROUND((IF(L240="",NOW(),L240+M240)-(A240+B240))*24,1))</f>
        <v/>
      </c>
      <c r="R240" s="16">
        <f>IF(OR(A240="",B240=""),"",A240+B240)</f>
        <v/>
      </c>
    </row>
    <row r="241">
      <c r="A241" s="10" t="n"/>
      <c r="B241" s="11" t="n"/>
      <c r="C241" s="12" t="n"/>
      <c r="D241" s="13">
        <f>IF(C241="","",IFERROR(VLOOKUP(C241,'Key inventory'!$A$5:$C$104,2,FALSE),""))</f>
        <v/>
      </c>
      <c r="E241" s="13">
        <f>IF(C241="","",IFERROR(VLOOKUP(C241,'Key inventory'!$A$5:$C$104,3,FALSE),""))</f>
        <v/>
      </c>
      <c r="F241" s="14" t="n"/>
      <c r="G241" s="12" t="n"/>
      <c r="H241" s="14" t="n"/>
      <c r="I241" s="10" t="n"/>
      <c r="J241" s="11" t="n"/>
      <c r="K241" s="14" t="n"/>
      <c r="L241" s="10" t="n"/>
      <c r="M241" s="11" t="n"/>
      <c r="N241" s="14" t="n"/>
      <c r="O241" s="14" t="n"/>
      <c r="P241" s="13">
        <f>IF(OR(A241="",C241=""),"",IF(L241&lt;&gt;"","Returned",IF(I241="","Out",IF(NOW()&gt;I241+J241,"OVERDUE","Out"))))</f>
        <v/>
      </c>
      <c r="Q241" s="15">
        <f>IF(OR(A241="",B241=""),"",ROUND((IF(L241="",NOW(),L241+M241)-(A241+B241))*24,1))</f>
        <v/>
      </c>
      <c r="R241" s="16">
        <f>IF(OR(A241="",B241=""),"",A241+B241)</f>
        <v/>
      </c>
    </row>
    <row r="242">
      <c r="A242" s="10" t="n"/>
      <c r="B242" s="11" t="n"/>
      <c r="C242" s="12" t="n"/>
      <c r="D242" s="13">
        <f>IF(C242="","",IFERROR(VLOOKUP(C242,'Key inventory'!$A$5:$C$104,2,FALSE),""))</f>
        <v/>
      </c>
      <c r="E242" s="13">
        <f>IF(C242="","",IFERROR(VLOOKUP(C242,'Key inventory'!$A$5:$C$104,3,FALSE),""))</f>
        <v/>
      </c>
      <c r="F242" s="14" t="n"/>
      <c r="G242" s="12" t="n"/>
      <c r="H242" s="14" t="n"/>
      <c r="I242" s="10" t="n"/>
      <c r="J242" s="11" t="n"/>
      <c r="K242" s="14" t="n"/>
      <c r="L242" s="10" t="n"/>
      <c r="M242" s="11" t="n"/>
      <c r="N242" s="14" t="n"/>
      <c r="O242" s="14" t="n"/>
      <c r="P242" s="13">
        <f>IF(OR(A242="",C242=""),"",IF(L242&lt;&gt;"","Returned",IF(I242="","Out",IF(NOW()&gt;I242+J242,"OVERDUE","Out"))))</f>
        <v/>
      </c>
      <c r="Q242" s="15">
        <f>IF(OR(A242="",B242=""),"",ROUND((IF(L242="",NOW(),L242+M242)-(A242+B242))*24,1))</f>
        <v/>
      </c>
      <c r="R242" s="16">
        <f>IF(OR(A242="",B242=""),"",A242+B242)</f>
        <v/>
      </c>
    </row>
    <row r="243">
      <c r="A243" s="10" t="n"/>
      <c r="B243" s="11" t="n"/>
      <c r="C243" s="12" t="n"/>
      <c r="D243" s="13">
        <f>IF(C243="","",IFERROR(VLOOKUP(C243,'Key inventory'!$A$5:$C$104,2,FALSE),""))</f>
        <v/>
      </c>
      <c r="E243" s="13">
        <f>IF(C243="","",IFERROR(VLOOKUP(C243,'Key inventory'!$A$5:$C$104,3,FALSE),""))</f>
        <v/>
      </c>
      <c r="F243" s="14" t="n"/>
      <c r="G243" s="12" t="n"/>
      <c r="H243" s="14" t="n"/>
      <c r="I243" s="10" t="n"/>
      <c r="J243" s="11" t="n"/>
      <c r="K243" s="14" t="n"/>
      <c r="L243" s="10" t="n"/>
      <c r="M243" s="11" t="n"/>
      <c r="N243" s="14" t="n"/>
      <c r="O243" s="14" t="n"/>
      <c r="P243" s="13">
        <f>IF(OR(A243="",C243=""),"",IF(L243&lt;&gt;"","Returned",IF(I243="","Out",IF(NOW()&gt;I243+J243,"OVERDUE","Out"))))</f>
        <v/>
      </c>
      <c r="Q243" s="15">
        <f>IF(OR(A243="",B243=""),"",ROUND((IF(L243="",NOW(),L243+M243)-(A243+B243))*24,1))</f>
        <v/>
      </c>
      <c r="R243" s="16">
        <f>IF(OR(A243="",B243=""),"",A243+B243)</f>
        <v/>
      </c>
    </row>
    <row r="244">
      <c r="A244" s="10" t="n"/>
      <c r="B244" s="11" t="n"/>
      <c r="C244" s="12" t="n"/>
      <c r="D244" s="13">
        <f>IF(C244="","",IFERROR(VLOOKUP(C244,'Key inventory'!$A$5:$C$104,2,FALSE),""))</f>
        <v/>
      </c>
      <c r="E244" s="13">
        <f>IF(C244="","",IFERROR(VLOOKUP(C244,'Key inventory'!$A$5:$C$104,3,FALSE),""))</f>
        <v/>
      </c>
      <c r="F244" s="14" t="n"/>
      <c r="G244" s="12" t="n"/>
      <c r="H244" s="14" t="n"/>
      <c r="I244" s="10" t="n"/>
      <c r="J244" s="11" t="n"/>
      <c r="K244" s="14" t="n"/>
      <c r="L244" s="10" t="n"/>
      <c r="M244" s="11" t="n"/>
      <c r="N244" s="14" t="n"/>
      <c r="O244" s="14" t="n"/>
      <c r="P244" s="13">
        <f>IF(OR(A244="",C244=""),"",IF(L244&lt;&gt;"","Returned",IF(I244="","Out",IF(NOW()&gt;I244+J244,"OVERDUE","Out"))))</f>
        <v/>
      </c>
      <c r="Q244" s="15">
        <f>IF(OR(A244="",B244=""),"",ROUND((IF(L244="",NOW(),L244+M244)-(A244+B244))*24,1))</f>
        <v/>
      </c>
      <c r="R244" s="16">
        <f>IF(OR(A244="",B244=""),"",A244+B244)</f>
        <v/>
      </c>
    </row>
    <row r="245">
      <c r="A245" s="10" t="n"/>
      <c r="B245" s="11" t="n"/>
      <c r="C245" s="12" t="n"/>
      <c r="D245" s="13">
        <f>IF(C245="","",IFERROR(VLOOKUP(C245,'Key inventory'!$A$5:$C$104,2,FALSE),""))</f>
        <v/>
      </c>
      <c r="E245" s="13">
        <f>IF(C245="","",IFERROR(VLOOKUP(C245,'Key inventory'!$A$5:$C$104,3,FALSE),""))</f>
        <v/>
      </c>
      <c r="F245" s="14" t="n"/>
      <c r="G245" s="12" t="n"/>
      <c r="H245" s="14" t="n"/>
      <c r="I245" s="10" t="n"/>
      <c r="J245" s="11" t="n"/>
      <c r="K245" s="14" t="n"/>
      <c r="L245" s="10" t="n"/>
      <c r="M245" s="11" t="n"/>
      <c r="N245" s="14" t="n"/>
      <c r="O245" s="14" t="n"/>
      <c r="P245" s="13">
        <f>IF(OR(A245="",C245=""),"",IF(L245&lt;&gt;"","Returned",IF(I245="","Out",IF(NOW()&gt;I245+J245,"OVERDUE","Out"))))</f>
        <v/>
      </c>
      <c r="Q245" s="15">
        <f>IF(OR(A245="",B245=""),"",ROUND((IF(L245="",NOW(),L245+M245)-(A245+B245))*24,1))</f>
        <v/>
      </c>
      <c r="R245" s="16">
        <f>IF(OR(A245="",B245=""),"",A245+B245)</f>
        <v/>
      </c>
    </row>
    <row r="246">
      <c r="A246" s="10" t="n"/>
      <c r="B246" s="11" t="n"/>
      <c r="C246" s="12" t="n"/>
      <c r="D246" s="13">
        <f>IF(C246="","",IFERROR(VLOOKUP(C246,'Key inventory'!$A$5:$C$104,2,FALSE),""))</f>
        <v/>
      </c>
      <c r="E246" s="13">
        <f>IF(C246="","",IFERROR(VLOOKUP(C246,'Key inventory'!$A$5:$C$104,3,FALSE),""))</f>
        <v/>
      </c>
      <c r="F246" s="14" t="n"/>
      <c r="G246" s="12" t="n"/>
      <c r="H246" s="14" t="n"/>
      <c r="I246" s="10" t="n"/>
      <c r="J246" s="11" t="n"/>
      <c r="K246" s="14" t="n"/>
      <c r="L246" s="10" t="n"/>
      <c r="M246" s="11" t="n"/>
      <c r="N246" s="14" t="n"/>
      <c r="O246" s="14" t="n"/>
      <c r="P246" s="13">
        <f>IF(OR(A246="",C246=""),"",IF(L246&lt;&gt;"","Returned",IF(I246="","Out",IF(NOW()&gt;I246+J246,"OVERDUE","Out"))))</f>
        <v/>
      </c>
      <c r="Q246" s="15">
        <f>IF(OR(A246="",B246=""),"",ROUND((IF(L246="",NOW(),L246+M246)-(A246+B246))*24,1))</f>
        <v/>
      </c>
      <c r="R246" s="16">
        <f>IF(OR(A246="",B246=""),"",A246+B246)</f>
        <v/>
      </c>
    </row>
    <row r="247">
      <c r="A247" s="10" t="n"/>
      <c r="B247" s="11" t="n"/>
      <c r="C247" s="12" t="n"/>
      <c r="D247" s="13">
        <f>IF(C247="","",IFERROR(VLOOKUP(C247,'Key inventory'!$A$5:$C$104,2,FALSE),""))</f>
        <v/>
      </c>
      <c r="E247" s="13">
        <f>IF(C247="","",IFERROR(VLOOKUP(C247,'Key inventory'!$A$5:$C$104,3,FALSE),""))</f>
        <v/>
      </c>
      <c r="F247" s="14" t="n"/>
      <c r="G247" s="12" t="n"/>
      <c r="H247" s="14" t="n"/>
      <c r="I247" s="10" t="n"/>
      <c r="J247" s="11" t="n"/>
      <c r="K247" s="14" t="n"/>
      <c r="L247" s="10" t="n"/>
      <c r="M247" s="11" t="n"/>
      <c r="N247" s="14" t="n"/>
      <c r="O247" s="14" t="n"/>
      <c r="P247" s="13">
        <f>IF(OR(A247="",C247=""),"",IF(L247&lt;&gt;"","Returned",IF(I247="","Out",IF(NOW()&gt;I247+J247,"OVERDUE","Out"))))</f>
        <v/>
      </c>
      <c r="Q247" s="15">
        <f>IF(OR(A247="",B247=""),"",ROUND((IF(L247="",NOW(),L247+M247)-(A247+B247))*24,1))</f>
        <v/>
      </c>
      <c r="R247" s="16">
        <f>IF(OR(A247="",B247=""),"",A247+B247)</f>
        <v/>
      </c>
    </row>
    <row r="248">
      <c r="A248" s="10" t="n"/>
      <c r="B248" s="11" t="n"/>
      <c r="C248" s="12" t="n"/>
      <c r="D248" s="13">
        <f>IF(C248="","",IFERROR(VLOOKUP(C248,'Key inventory'!$A$5:$C$104,2,FALSE),""))</f>
        <v/>
      </c>
      <c r="E248" s="13">
        <f>IF(C248="","",IFERROR(VLOOKUP(C248,'Key inventory'!$A$5:$C$104,3,FALSE),""))</f>
        <v/>
      </c>
      <c r="F248" s="14" t="n"/>
      <c r="G248" s="12" t="n"/>
      <c r="H248" s="14" t="n"/>
      <c r="I248" s="10" t="n"/>
      <c r="J248" s="11" t="n"/>
      <c r="K248" s="14" t="n"/>
      <c r="L248" s="10" t="n"/>
      <c r="M248" s="11" t="n"/>
      <c r="N248" s="14" t="n"/>
      <c r="O248" s="14" t="n"/>
      <c r="P248" s="13">
        <f>IF(OR(A248="",C248=""),"",IF(L248&lt;&gt;"","Returned",IF(I248="","Out",IF(NOW()&gt;I248+J248,"OVERDUE","Out"))))</f>
        <v/>
      </c>
      <c r="Q248" s="15">
        <f>IF(OR(A248="",B248=""),"",ROUND((IF(L248="",NOW(),L248+M248)-(A248+B248))*24,1))</f>
        <v/>
      </c>
      <c r="R248" s="16">
        <f>IF(OR(A248="",B248=""),"",A248+B248)</f>
        <v/>
      </c>
    </row>
    <row r="249">
      <c r="A249" s="10" t="n"/>
      <c r="B249" s="11" t="n"/>
      <c r="C249" s="12" t="n"/>
      <c r="D249" s="13">
        <f>IF(C249="","",IFERROR(VLOOKUP(C249,'Key inventory'!$A$5:$C$104,2,FALSE),""))</f>
        <v/>
      </c>
      <c r="E249" s="13">
        <f>IF(C249="","",IFERROR(VLOOKUP(C249,'Key inventory'!$A$5:$C$104,3,FALSE),""))</f>
        <v/>
      </c>
      <c r="F249" s="14" t="n"/>
      <c r="G249" s="12" t="n"/>
      <c r="H249" s="14" t="n"/>
      <c r="I249" s="10" t="n"/>
      <c r="J249" s="11" t="n"/>
      <c r="K249" s="14" t="n"/>
      <c r="L249" s="10" t="n"/>
      <c r="M249" s="11" t="n"/>
      <c r="N249" s="14" t="n"/>
      <c r="O249" s="14" t="n"/>
      <c r="P249" s="13">
        <f>IF(OR(A249="",C249=""),"",IF(L249&lt;&gt;"","Returned",IF(I249="","Out",IF(NOW()&gt;I249+J249,"OVERDUE","Out"))))</f>
        <v/>
      </c>
      <c r="Q249" s="15">
        <f>IF(OR(A249="",B249=""),"",ROUND((IF(L249="",NOW(),L249+M249)-(A249+B249))*24,1))</f>
        <v/>
      </c>
      <c r="R249" s="16">
        <f>IF(OR(A249="",B249=""),"",A249+B249)</f>
        <v/>
      </c>
    </row>
    <row r="250">
      <c r="A250" s="10" t="n"/>
      <c r="B250" s="11" t="n"/>
      <c r="C250" s="12" t="n"/>
      <c r="D250" s="13">
        <f>IF(C250="","",IFERROR(VLOOKUP(C250,'Key inventory'!$A$5:$C$104,2,FALSE),""))</f>
        <v/>
      </c>
      <c r="E250" s="13">
        <f>IF(C250="","",IFERROR(VLOOKUP(C250,'Key inventory'!$A$5:$C$104,3,FALSE),""))</f>
        <v/>
      </c>
      <c r="F250" s="14" t="n"/>
      <c r="G250" s="12" t="n"/>
      <c r="H250" s="14" t="n"/>
      <c r="I250" s="10" t="n"/>
      <c r="J250" s="11" t="n"/>
      <c r="K250" s="14" t="n"/>
      <c r="L250" s="10" t="n"/>
      <c r="M250" s="11" t="n"/>
      <c r="N250" s="14" t="n"/>
      <c r="O250" s="14" t="n"/>
      <c r="P250" s="13">
        <f>IF(OR(A250="",C250=""),"",IF(L250&lt;&gt;"","Returned",IF(I250="","Out",IF(NOW()&gt;I250+J250,"OVERDUE","Out"))))</f>
        <v/>
      </c>
      <c r="Q250" s="15">
        <f>IF(OR(A250="",B250=""),"",ROUND((IF(L250="",NOW(),L250+M250)-(A250+B250))*24,1))</f>
        <v/>
      </c>
      <c r="R250" s="16">
        <f>IF(OR(A250="",B250=""),"",A250+B250)</f>
        <v/>
      </c>
    </row>
    <row r="251">
      <c r="A251" s="10" t="n"/>
      <c r="B251" s="11" t="n"/>
      <c r="C251" s="12" t="n"/>
      <c r="D251" s="13">
        <f>IF(C251="","",IFERROR(VLOOKUP(C251,'Key inventory'!$A$5:$C$104,2,FALSE),""))</f>
        <v/>
      </c>
      <c r="E251" s="13">
        <f>IF(C251="","",IFERROR(VLOOKUP(C251,'Key inventory'!$A$5:$C$104,3,FALSE),""))</f>
        <v/>
      </c>
      <c r="F251" s="14" t="n"/>
      <c r="G251" s="12" t="n"/>
      <c r="H251" s="14" t="n"/>
      <c r="I251" s="10" t="n"/>
      <c r="J251" s="11" t="n"/>
      <c r="K251" s="14" t="n"/>
      <c r="L251" s="10" t="n"/>
      <c r="M251" s="11" t="n"/>
      <c r="N251" s="14" t="n"/>
      <c r="O251" s="14" t="n"/>
      <c r="P251" s="13">
        <f>IF(OR(A251="",C251=""),"",IF(L251&lt;&gt;"","Returned",IF(I251="","Out",IF(NOW()&gt;I251+J251,"OVERDUE","Out"))))</f>
        <v/>
      </c>
      <c r="Q251" s="15">
        <f>IF(OR(A251="",B251=""),"",ROUND((IF(L251="",NOW(),L251+M251)-(A251+B251))*24,1))</f>
        <v/>
      </c>
      <c r="R251" s="16">
        <f>IF(OR(A251="",B251=""),"",A251+B251)</f>
        <v/>
      </c>
    </row>
    <row r="252">
      <c r="A252" s="10" t="n"/>
      <c r="B252" s="11" t="n"/>
      <c r="C252" s="12" t="n"/>
      <c r="D252" s="13">
        <f>IF(C252="","",IFERROR(VLOOKUP(C252,'Key inventory'!$A$5:$C$104,2,FALSE),""))</f>
        <v/>
      </c>
      <c r="E252" s="13">
        <f>IF(C252="","",IFERROR(VLOOKUP(C252,'Key inventory'!$A$5:$C$104,3,FALSE),""))</f>
        <v/>
      </c>
      <c r="F252" s="14" t="n"/>
      <c r="G252" s="12" t="n"/>
      <c r="H252" s="14" t="n"/>
      <c r="I252" s="10" t="n"/>
      <c r="J252" s="11" t="n"/>
      <c r="K252" s="14" t="n"/>
      <c r="L252" s="10" t="n"/>
      <c r="M252" s="11" t="n"/>
      <c r="N252" s="14" t="n"/>
      <c r="O252" s="14" t="n"/>
      <c r="P252" s="13">
        <f>IF(OR(A252="",C252=""),"",IF(L252&lt;&gt;"","Returned",IF(I252="","Out",IF(NOW()&gt;I252+J252,"OVERDUE","Out"))))</f>
        <v/>
      </c>
      <c r="Q252" s="15">
        <f>IF(OR(A252="",B252=""),"",ROUND((IF(L252="",NOW(),L252+M252)-(A252+B252))*24,1))</f>
        <v/>
      </c>
      <c r="R252" s="16">
        <f>IF(OR(A252="",B252=""),"",A252+B252)</f>
        <v/>
      </c>
    </row>
    <row r="253">
      <c r="A253" s="10" t="n"/>
      <c r="B253" s="11" t="n"/>
      <c r="C253" s="12" t="n"/>
      <c r="D253" s="13">
        <f>IF(C253="","",IFERROR(VLOOKUP(C253,'Key inventory'!$A$5:$C$104,2,FALSE),""))</f>
        <v/>
      </c>
      <c r="E253" s="13">
        <f>IF(C253="","",IFERROR(VLOOKUP(C253,'Key inventory'!$A$5:$C$104,3,FALSE),""))</f>
        <v/>
      </c>
      <c r="F253" s="14" t="n"/>
      <c r="G253" s="12" t="n"/>
      <c r="H253" s="14" t="n"/>
      <c r="I253" s="10" t="n"/>
      <c r="J253" s="11" t="n"/>
      <c r="K253" s="14" t="n"/>
      <c r="L253" s="10" t="n"/>
      <c r="M253" s="11" t="n"/>
      <c r="N253" s="14" t="n"/>
      <c r="O253" s="14" t="n"/>
      <c r="P253" s="13">
        <f>IF(OR(A253="",C253=""),"",IF(L253&lt;&gt;"","Returned",IF(I253="","Out",IF(NOW()&gt;I253+J253,"OVERDUE","Out"))))</f>
        <v/>
      </c>
      <c r="Q253" s="15">
        <f>IF(OR(A253="",B253=""),"",ROUND((IF(L253="",NOW(),L253+M253)-(A253+B253))*24,1))</f>
        <v/>
      </c>
      <c r="R253" s="16">
        <f>IF(OR(A253="",B253=""),"",A253+B253)</f>
        <v/>
      </c>
    </row>
    <row r="254">
      <c r="A254" s="10" t="n"/>
      <c r="B254" s="11" t="n"/>
      <c r="C254" s="12" t="n"/>
      <c r="D254" s="13">
        <f>IF(C254="","",IFERROR(VLOOKUP(C254,'Key inventory'!$A$5:$C$104,2,FALSE),""))</f>
        <v/>
      </c>
      <c r="E254" s="13">
        <f>IF(C254="","",IFERROR(VLOOKUP(C254,'Key inventory'!$A$5:$C$104,3,FALSE),""))</f>
        <v/>
      </c>
      <c r="F254" s="14" t="n"/>
      <c r="G254" s="12" t="n"/>
      <c r="H254" s="14" t="n"/>
      <c r="I254" s="10" t="n"/>
      <c r="J254" s="11" t="n"/>
      <c r="K254" s="14" t="n"/>
      <c r="L254" s="10" t="n"/>
      <c r="M254" s="11" t="n"/>
      <c r="N254" s="14" t="n"/>
      <c r="O254" s="14" t="n"/>
      <c r="P254" s="13">
        <f>IF(OR(A254="",C254=""),"",IF(L254&lt;&gt;"","Returned",IF(I254="","Out",IF(NOW()&gt;I254+J254,"OVERDUE","Out"))))</f>
        <v/>
      </c>
      <c r="Q254" s="15">
        <f>IF(OR(A254="",B254=""),"",ROUND((IF(L254="",NOW(),L254+M254)-(A254+B254))*24,1))</f>
        <v/>
      </c>
      <c r="R254" s="16">
        <f>IF(OR(A254="",B254=""),"",A254+B254)</f>
        <v/>
      </c>
    </row>
    <row r="255">
      <c r="A255" s="10" t="n"/>
      <c r="B255" s="11" t="n"/>
      <c r="C255" s="12" t="n"/>
      <c r="D255" s="13">
        <f>IF(C255="","",IFERROR(VLOOKUP(C255,'Key inventory'!$A$5:$C$104,2,FALSE),""))</f>
        <v/>
      </c>
      <c r="E255" s="13">
        <f>IF(C255="","",IFERROR(VLOOKUP(C255,'Key inventory'!$A$5:$C$104,3,FALSE),""))</f>
        <v/>
      </c>
      <c r="F255" s="14" t="n"/>
      <c r="G255" s="12" t="n"/>
      <c r="H255" s="14" t="n"/>
      <c r="I255" s="10" t="n"/>
      <c r="J255" s="11" t="n"/>
      <c r="K255" s="14" t="n"/>
      <c r="L255" s="10" t="n"/>
      <c r="M255" s="11" t="n"/>
      <c r="N255" s="14" t="n"/>
      <c r="O255" s="14" t="n"/>
      <c r="P255" s="13">
        <f>IF(OR(A255="",C255=""),"",IF(L255&lt;&gt;"","Returned",IF(I255="","Out",IF(NOW()&gt;I255+J255,"OVERDUE","Out"))))</f>
        <v/>
      </c>
      <c r="Q255" s="15">
        <f>IF(OR(A255="",B255=""),"",ROUND((IF(L255="",NOW(),L255+M255)-(A255+B255))*24,1))</f>
        <v/>
      </c>
      <c r="R255" s="16">
        <f>IF(OR(A255="",B255=""),"",A255+B255)</f>
        <v/>
      </c>
    </row>
    <row r="256">
      <c r="A256" s="10" t="n"/>
      <c r="B256" s="11" t="n"/>
      <c r="C256" s="12" t="n"/>
      <c r="D256" s="13">
        <f>IF(C256="","",IFERROR(VLOOKUP(C256,'Key inventory'!$A$5:$C$104,2,FALSE),""))</f>
        <v/>
      </c>
      <c r="E256" s="13">
        <f>IF(C256="","",IFERROR(VLOOKUP(C256,'Key inventory'!$A$5:$C$104,3,FALSE),""))</f>
        <v/>
      </c>
      <c r="F256" s="14" t="n"/>
      <c r="G256" s="12" t="n"/>
      <c r="H256" s="14" t="n"/>
      <c r="I256" s="10" t="n"/>
      <c r="J256" s="11" t="n"/>
      <c r="K256" s="14" t="n"/>
      <c r="L256" s="10" t="n"/>
      <c r="M256" s="11" t="n"/>
      <c r="N256" s="14" t="n"/>
      <c r="O256" s="14" t="n"/>
      <c r="P256" s="13">
        <f>IF(OR(A256="",C256=""),"",IF(L256&lt;&gt;"","Returned",IF(I256="","Out",IF(NOW()&gt;I256+J256,"OVERDUE","Out"))))</f>
        <v/>
      </c>
      <c r="Q256" s="15">
        <f>IF(OR(A256="",B256=""),"",ROUND((IF(L256="",NOW(),L256+M256)-(A256+B256))*24,1))</f>
        <v/>
      </c>
      <c r="R256" s="16">
        <f>IF(OR(A256="",B256=""),"",A256+B256)</f>
        <v/>
      </c>
    </row>
    <row r="257">
      <c r="A257" s="10" t="n"/>
      <c r="B257" s="11" t="n"/>
      <c r="C257" s="12" t="n"/>
      <c r="D257" s="13">
        <f>IF(C257="","",IFERROR(VLOOKUP(C257,'Key inventory'!$A$5:$C$104,2,FALSE),""))</f>
        <v/>
      </c>
      <c r="E257" s="13">
        <f>IF(C257="","",IFERROR(VLOOKUP(C257,'Key inventory'!$A$5:$C$104,3,FALSE),""))</f>
        <v/>
      </c>
      <c r="F257" s="14" t="n"/>
      <c r="G257" s="12" t="n"/>
      <c r="H257" s="14" t="n"/>
      <c r="I257" s="10" t="n"/>
      <c r="J257" s="11" t="n"/>
      <c r="K257" s="14" t="n"/>
      <c r="L257" s="10" t="n"/>
      <c r="M257" s="11" t="n"/>
      <c r="N257" s="14" t="n"/>
      <c r="O257" s="14" t="n"/>
      <c r="P257" s="13">
        <f>IF(OR(A257="",C257=""),"",IF(L257&lt;&gt;"","Returned",IF(I257="","Out",IF(NOW()&gt;I257+J257,"OVERDUE","Out"))))</f>
        <v/>
      </c>
      <c r="Q257" s="15">
        <f>IF(OR(A257="",B257=""),"",ROUND((IF(L257="",NOW(),L257+M257)-(A257+B257))*24,1))</f>
        <v/>
      </c>
      <c r="R257" s="16">
        <f>IF(OR(A257="",B257=""),"",A257+B257)</f>
        <v/>
      </c>
    </row>
    <row r="258">
      <c r="A258" s="10" t="n"/>
      <c r="B258" s="11" t="n"/>
      <c r="C258" s="12" t="n"/>
      <c r="D258" s="13">
        <f>IF(C258="","",IFERROR(VLOOKUP(C258,'Key inventory'!$A$5:$C$104,2,FALSE),""))</f>
        <v/>
      </c>
      <c r="E258" s="13">
        <f>IF(C258="","",IFERROR(VLOOKUP(C258,'Key inventory'!$A$5:$C$104,3,FALSE),""))</f>
        <v/>
      </c>
      <c r="F258" s="14" t="n"/>
      <c r="G258" s="12" t="n"/>
      <c r="H258" s="14" t="n"/>
      <c r="I258" s="10" t="n"/>
      <c r="J258" s="11" t="n"/>
      <c r="K258" s="14" t="n"/>
      <c r="L258" s="10" t="n"/>
      <c r="M258" s="11" t="n"/>
      <c r="N258" s="14" t="n"/>
      <c r="O258" s="14" t="n"/>
      <c r="P258" s="13">
        <f>IF(OR(A258="",C258=""),"",IF(L258&lt;&gt;"","Returned",IF(I258="","Out",IF(NOW()&gt;I258+J258,"OVERDUE","Out"))))</f>
        <v/>
      </c>
      <c r="Q258" s="15">
        <f>IF(OR(A258="",B258=""),"",ROUND((IF(L258="",NOW(),L258+M258)-(A258+B258))*24,1))</f>
        <v/>
      </c>
      <c r="R258" s="16">
        <f>IF(OR(A258="",B258=""),"",A258+B258)</f>
        <v/>
      </c>
    </row>
    <row r="259">
      <c r="A259" s="10" t="n"/>
      <c r="B259" s="11" t="n"/>
      <c r="C259" s="12" t="n"/>
      <c r="D259" s="13">
        <f>IF(C259="","",IFERROR(VLOOKUP(C259,'Key inventory'!$A$5:$C$104,2,FALSE),""))</f>
        <v/>
      </c>
      <c r="E259" s="13">
        <f>IF(C259="","",IFERROR(VLOOKUP(C259,'Key inventory'!$A$5:$C$104,3,FALSE),""))</f>
        <v/>
      </c>
      <c r="F259" s="14" t="n"/>
      <c r="G259" s="12" t="n"/>
      <c r="H259" s="14" t="n"/>
      <c r="I259" s="10" t="n"/>
      <c r="J259" s="11" t="n"/>
      <c r="K259" s="14" t="n"/>
      <c r="L259" s="10" t="n"/>
      <c r="M259" s="11" t="n"/>
      <c r="N259" s="14" t="n"/>
      <c r="O259" s="14" t="n"/>
      <c r="P259" s="13">
        <f>IF(OR(A259="",C259=""),"",IF(L259&lt;&gt;"","Returned",IF(I259="","Out",IF(NOW()&gt;I259+J259,"OVERDUE","Out"))))</f>
        <v/>
      </c>
      <c r="Q259" s="15">
        <f>IF(OR(A259="",B259=""),"",ROUND((IF(L259="",NOW(),L259+M259)-(A259+B259))*24,1))</f>
        <v/>
      </c>
      <c r="R259" s="16">
        <f>IF(OR(A259="",B259=""),"",A259+B259)</f>
        <v/>
      </c>
    </row>
    <row r="260">
      <c r="A260" s="10" t="n"/>
      <c r="B260" s="11" t="n"/>
      <c r="C260" s="12" t="n"/>
      <c r="D260" s="13">
        <f>IF(C260="","",IFERROR(VLOOKUP(C260,'Key inventory'!$A$5:$C$104,2,FALSE),""))</f>
        <v/>
      </c>
      <c r="E260" s="13">
        <f>IF(C260="","",IFERROR(VLOOKUP(C260,'Key inventory'!$A$5:$C$104,3,FALSE),""))</f>
        <v/>
      </c>
      <c r="F260" s="14" t="n"/>
      <c r="G260" s="12" t="n"/>
      <c r="H260" s="14" t="n"/>
      <c r="I260" s="10" t="n"/>
      <c r="J260" s="11" t="n"/>
      <c r="K260" s="14" t="n"/>
      <c r="L260" s="10" t="n"/>
      <c r="M260" s="11" t="n"/>
      <c r="N260" s="14" t="n"/>
      <c r="O260" s="14" t="n"/>
      <c r="P260" s="13">
        <f>IF(OR(A260="",C260=""),"",IF(L260&lt;&gt;"","Returned",IF(I260="","Out",IF(NOW()&gt;I260+J260,"OVERDUE","Out"))))</f>
        <v/>
      </c>
      <c r="Q260" s="15">
        <f>IF(OR(A260="",B260=""),"",ROUND((IF(L260="",NOW(),L260+M260)-(A260+B260))*24,1))</f>
        <v/>
      </c>
      <c r="R260" s="16">
        <f>IF(OR(A260="",B260=""),"",A260+B260)</f>
        <v/>
      </c>
    </row>
    <row r="261">
      <c r="A261" s="10" t="n"/>
      <c r="B261" s="11" t="n"/>
      <c r="C261" s="12" t="n"/>
      <c r="D261" s="13">
        <f>IF(C261="","",IFERROR(VLOOKUP(C261,'Key inventory'!$A$5:$C$104,2,FALSE),""))</f>
        <v/>
      </c>
      <c r="E261" s="13">
        <f>IF(C261="","",IFERROR(VLOOKUP(C261,'Key inventory'!$A$5:$C$104,3,FALSE),""))</f>
        <v/>
      </c>
      <c r="F261" s="14" t="n"/>
      <c r="G261" s="12" t="n"/>
      <c r="H261" s="14" t="n"/>
      <c r="I261" s="10" t="n"/>
      <c r="J261" s="11" t="n"/>
      <c r="K261" s="14" t="n"/>
      <c r="L261" s="10" t="n"/>
      <c r="M261" s="11" t="n"/>
      <c r="N261" s="14" t="n"/>
      <c r="O261" s="14" t="n"/>
      <c r="P261" s="13">
        <f>IF(OR(A261="",C261=""),"",IF(L261&lt;&gt;"","Returned",IF(I261="","Out",IF(NOW()&gt;I261+J261,"OVERDUE","Out"))))</f>
        <v/>
      </c>
      <c r="Q261" s="15">
        <f>IF(OR(A261="",B261=""),"",ROUND((IF(L261="",NOW(),L261+M261)-(A261+B261))*24,1))</f>
        <v/>
      </c>
      <c r="R261" s="16">
        <f>IF(OR(A261="",B261=""),"",A261+B261)</f>
        <v/>
      </c>
    </row>
    <row r="262">
      <c r="A262" s="10" t="n"/>
      <c r="B262" s="11" t="n"/>
      <c r="C262" s="12" t="n"/>
      <c r="D262" s="13">
        <f>IF(C262="","",IFERROR(VLOOKUP(C262,'Key inventory'!$A$5:$C$104,2,FALSE),""))</f>
        <v/>
      </c>
      <c r="E262" s="13">
        <f>IF(C262="","",IFERROR(VLOOKUP(C262,'Key inventory'!$A$5:$C$104,3,FALSE),""))</f>
        <v/>
      </c>
      <c r="F262" s="14" t="n"/>
      <c r="G262" s="12" t="n"/>
      <c r="H262" s="14" t="n"/>
      <c r="I262" s="10" t="n"/>
      <c r="J262" s="11" t="n"/>
      <c r="K262" s="14" t="n"/>
      <c r="L262" s="10" t="n"/>
      <c r="M262" s="11" t="n"/>
      <c r="N262" s="14" t="n"/>
      <c r="O262" s="14" t="n"/>
      <c r="P262" s="13">
        <f>IF(OR(A262="",C262=""),"",IF(L262&lt;&gt;"","Returned",IF(I262="","Out",IF(NOW()&gt;I262+J262,"OVERDUE","Out"))))</f>
        <v/>
      </c>
      <c r="Q262" s="15">
        <f>IF(OR(A262="",B262=""),"",ROUND((IF(L262="",NOW(),L262+M262)-(A262+B262))*24,1))</f>
        <v/>
      </c>
      <c r="R262" s="16">
        <f>IF(OR(A262="",B262=""),"",A262+B262)</f>
        <v/>
      </c>
    </row>
    <row r="263">
      <c r="A263" s="10" t="n"/>
      <c r="B263" s="11" t="n"/>
      <c r="C263" s="12" t="n"/>
      <c r="D263" s="13">
        <f>IF(C263="","",IFERROR(VLOOKUP(C263,'Key inventory'!$A$5:$C$104,2,FALSE),""))</f>
        <v/>
      </c>
      <c r="E263" s="13">
        <f>IF(C263="","",IFERROR(VLOOKUP(C263,'Key inventory'!$A$5:$C$104,3,FALSE),""))</f>
        <v/>
      </c>
      <c r="F263" s="14" t="n"/>
      <c r="G263" s="12" t="n"/>
      <c r="H263" s="14" t="n"/>
      <c r="I263" s="10" t="n"/>
      <c r="J263" s="11" t="n"/>
      <c r="K263" s="14" t="n"/>
      <c r="L263" s="10" t="n"/>
      <c r="M263" s="11" t="n"/>
      <c r="N263" s="14" t="n"/>
      <c r="O263" s="14" t="n"/>
      <c r="P263" s="13">
        <f>IF(OR(A263="",C263=""),"",IF(L263&lt;&gt;"","Returned",IF(I263="","Out",IF(NOW()&gt;I263+J263,"OVERDUE","Out"))))</f>
        <v/>
      </c>
      <c r="Q263" s="15">
        <f>IF(OR(A263="",B263=""),"",ROUND((IF(L263="",NOW(),L263+M263)-(A263+B263))*24,1))</f>
        <v/>
      </c>
      <c r="R263" s="16">
        <f>IF(OR(A263="",B263=""),"",A263+B263)</f>
        <v/>
      </c>
    </row>
    <row r="264">
      <c r="A264" s="10" t="n"/>
      <c r="B264" s="11" t="n"/>
      <c r="C264" s="12" t="n"/>
      <c r="D264" s="13">
        <f>IF(C264="","",IFERROR(VLOOKUP(C264,'Key inventory'!$A$5:$C$104,2,FALSE),""))</f>
        <v/>
      </c>
      <c r="E264" s="13">
        <f>IF(C264="","",IFERROR(VLOOKUP(C264,'Key inventory'!$A$5:$C$104,3,FALSE),""))</f>
        <v/>
      </c>
      <c r="F264" s="14" t="n"/>
      <c r="G264" s="12" t="n"/>
      <c r="H264" s="14" t="n"/>
      <c r="I264" s="10" t="n"/>
      <c r="J264" s="11" t="n"/>
      <c r="K264" s="14" t="n"/>
      <c r="L264" s="10" t="n"/>
      <c r="M264" s="11" t="n"/>
      <c r="N264" s="14" t="n"/>
      <c r="O264" s="14" t="n"/>
      <c r="P264" s="13">
        <f>IF(OR(A264="",C264=""),"",IF(L264&lt;&gt;"","Returned",IF(I264="","Out",IF(NOW()&gt;I264+J264,"OVERDUE","Out"))))</f>
        <v/>
      </c>
      <c r="Q264" s="15">
        <f>IF(OR(A264="",B264=""),"",ROUND((IF(L264="",NOW(),L264+M264)-(A264+B264))*24,1))</f>
        <v/>
      </c>
      <c r="R264" s="16">
        <f>IF(OR(A264="",B264=""),"",A264+B264)</f>
        <v/>
      </c>
    </row>
    <row r="265">
      <c r="A265" s="10" t="n"/>
      <c r="B265" s="11" t="n"/>
      <c r="C265" s="12" t="n"/>
      <c r="D265" s="13">
        <f>IF(C265="","",IFERROR(VLOOKUP(C265,'Key inventory'!$A$5:$C$104,2,FALSE),""))</f>
        <v/>
      </c>
      <c r="E265" s="13">
        <f>IF(C265="","",IFERROR(VLOOKUP(C265,'Key inventory'!$A$5:$C$104,3,FALSE),""))</f>
        <v/>
      </c>
      <c r="F265" s="14" t="n"/>
      <c r="G265" s="12" t="n"/>
      <c r="H265" s="14" t="n"/>
      <c r="I265" s="10" t="n"/>
      <c r="J265" s="11" t="n"/>
      <c r="K265" s="14" t="n"/>
      <c r="L265" s="10" t="n"/>
      <c r="M265" s="11" t="n"/>
      <c r="N265" s="14" t="n"/>
      <c r="O265" s="14" t="n"/>
      <c r="P265" s="13">
        <f>IF(OR(A265="",C265=""),"",IF(L265&lt;&gt;"","Returned",IF(I265="","Out",IF(NOW()&gt;I265+J265,"OVERDUE","Out"))))</f>
        <v/>
      </c>
      <c r="Q265" s="15">
        <f>IF(OR(A265="",B265=""),"",ROUND((IF(L265="",NOW(),L265+M265)-(A265+B265))*24,1))</f>
        <v/>
      </c>
      <c r="R265" s="16">
        <f>IF(OR(A265="",B265=""),"",A265+B265)</f>
        <v/>
      </c>
    </row>
    <row r="266">
      <c r="A266" s="10" t="n"/>
      <c r="B266" s="11" t="n"/>
      <c r="C266" s="12" t="n"/>
      <c r="D266" s="13">
        <f>IF(C266="","",IFERROR(VLOOKUP(C266,'Key inventory'!$A$5:$C$104,2,FALSE),""))</f>
        <v/>
      </c>
      <c r="E266" s="13">
        <f>IF(C266="","",IFERROR(VLOOKUP(C266,'Key inventory'!$A$5:$C$104,3,FALSE),""))</f>
        <v/>
      </c>
      <c r="F266" s="14" t="n"/>
      <c r="G266" s="12" t="n"/>
      <c r="H266" s="14" t="n"/>
      <c r="I266" s="10" t="n"/>
      <c r="J266" s="11" t="n"/>
      <c r="K266" s="14" t="n"/>
      <c r="L266" s="10" t="n"/>
      <c r="M266" s="11" t="n"/>
      <c r="N266" s="14" t="n"/>
      <c r="O266" s="14" t="n"/>
      <c r="P266" s="13">
        <f>IF(OR(A266="",C266=""),"",IF(L266&lt;&gt;"","Returned",IF(I266="","Out",IF(NOW()&gt;I266+J266,"OVERDUE","Out"))))</f>
        <v/>
      </c>
      <c r="Q266" s="15">
        <f>IF(OR(A266="",B266=""),"",ROUND((IF(L266="",NOW(),L266+M266)-(A266+B266))*24,1))</f>
        <v/>
      </c>
      <c r="R266" s="16">
        <f>IF(OR(A266="",B266=""),"",A266+B266)</f>
        <v/>
      </c>
    </row>
    <row r="267">
      <c r="A267" s="10" t="n"/>
      <c r="B267" s="11" t="n"/>
      <c r="C267" s="12" t="n"/>
      <c r="D267" s="13">
        <f>IF(C267="","",IFERROR(VLOOKUP(C267,'Key inventory'!$A$5:$C$104,2,FALSE),""))</f>
        <v/>
      </c>
      <c r="E267" s="13">
        <f>IF(C267="","",IFERROR(VLOOKUP(C267,'Key inventory'!$A$5:$C$104,3,FALSE),""))</f>
        <v/>
      </c>
      <c r="F267" s="14" t="n"/>
      <c r="G267" s="12" t="n"/>
      <c r="H267" s="14" t="n"/>
      <c r="I267" s="10" t="n"/>
      <c r="J267" s="11" t="n"/>
      <c r="K267" s="14" t="n"/>
      <c r="L267" s="10" t="n"/>
      <c r="M267" s="11" t="n"/>
      <c r="N267" s="14" t="n"/>
      <c r="O267" s="14" t="n"/>
      <c r="P267" s="13">
        <f>IF(OR(A267="",C267=""),"",IF(L267&lt;&gt;"","Returned",IF(I267="","Out",IF(NOW()&gt;I267+J267,"OVERDUE","Out"))))</f>
        <v/>
      </c>
      <c r="Q267" s="15">
        <f>IF(OR(A267="",B267=""),"",ROUND((IF(L267="",NOW(),L267+M267)-(A267+B267))*24,1))</f>
        <v/>
      </c>
      <c r="R267" s="16">
        <f>IF(OR(A267="",B267=""),"",A267+B267)</f>
        <v/>
      </c>
    </row>
    <row r="268">
      <c r="A268" s="10" t="n"/>
      <c r="B268" s="11" t="n"/>
      <c r="C268" s="12" t="n"/>
      <c r="D268" s="13">
        <f>IF(C268="","",IFERROR(VLOOKUP(C268,'Key inventory'!$A$5:$C$104,2,FALSE),""))</f>
        <v/>
      </c>
      <c r="E268" s="13">
        <f>IF(C268="","",IFERROR(VLOOKUP(C268,'Key inventory'!$A$5:$C$104,3,FALSE),""))</f>
        <v/>
      </c>
      <c r="F268" s="14" t="n"/>
      <c r="G268" s="12" t="n"/>
      <c r="H268" s="14" t="n"/>
      <c r="I268" s="10" t="n"/>
      <c r="J268" s="11" t="n"/>
      <c r="K268" s="14" t="n"/>
      <c r="L268" s="10" t="n"/>
      <c r="M268" s="11" t="n"/>
      <c r="N268" s="14" t="n"/>
      <c r="O268" s="14" t="n"/>
      <c r="P268" s="13">
        <f>IF(OR(A268="",C268=""),"",IF(L268&lt;&gt;"","Returned",IF(I268="","Out",IF(NOW()&gt;I268+J268,"OVERDUE","Out"))))</f>
        <v/>
      </c>
      <c r="Q268" s="15">
        <f>IF(OR(A268="",B268=""),"",ROUND((IF(L268="",NOW(),L268+M268)-(A268+B268))*24,1))</f>
        <v/>
      </c>
      <c r="R268" s="16">
        <f>IF(OR(A268="",B268=""),"",A268+B268)</f>
        <v/>
      </c>
    </row>
    <row r="269">
      <c r="A269" s="10" t="n"/>
      <c r="B269" s="11" t="n"/>
      <c r="C269" s="12" t="n"/>
      <c r="D269" s="13">
        <f>IF(C269="","",IFERROR(VLOOKUP(C269,'Key inventory'!$A$5:$C$104,2,FALSE),""))</f>
        <v/>
      </c>
      <c r="E269" s="13">
        <f>IF(C269="","",IFERROR(VLOOKUP(C269,'Key inventory'!$A$5:$C$104,3,FALSE),""))</f>
        <v/>
      </c>
      <c r="F269" s="14" t="n"/>
      <c r="G269" s="12" t="n"/>
      <c r="H269" s="14" t="n"/>
      <c r="I269" s="10" t="n"/>
      <c r="J269" s="11" t="n"/>
      <c r="K269" s="14" t="n"/>
      <c r="L269" s="10" t="n"/>
      <c r="M269" s="11" t="n"/>
      <c r="N269" s="14" t="n"/>
      <c r="O269" s="14" t="n"/>
      <c r="P269" s="13">
        <f>IF(OR(A269="",C269=""),"",IF(L269&lt;&gt;"","Returned",IF(I269="","Out",IF(NOW()&gt;I269+J269,"OVERDUE","Out"))))</f>
        <v/>
      </c>
      <c r="Q269" s="15">
        <f>IF(OR(A269="",B269=""),"",ROUND((IF(L269="",NOW(),L269+M269)-(A269+B269))*24,1))</f>
        <v/>
      </c>
      <c r="R269" s="16">
        <f>IF(OR(A269="",B269=""),"",A269+B269)</f>
        <v/>
      </c>
    </row>
    <row r="270">
      <c r="A270" s="10" t="n"/>
      <c r="B270" s="11" t="n"/>
      <c r="C270" s="12" t="n"/>
      <c r="D270" s="13">
        <f>IF(C270="","",IFERROR(VLOOKUP(C270,'Key inventory'!$A$5:$C$104,2,FALSE),""))</f>
        <v/>
      </c>
      <c r="E270" s="13">
        <f>IF(C270="","",IFERROR(VLOOKUP(C270,'Key inventory'!$A$5:$C$104,3,FALSE),""))</f>
        <v/>
      </c>
      <c r="F270" s="14" t="n"/>
      <c r="G270" s="12" t="n"/>
      <c r="H270" s="14" t="n"/>
      <c r="I270" s="10" t="n"/>
      <c r="J270" s="11" t="n"/>
      <c r="K270" s="14" t="n"/>
      <c r="L270" s="10" t="n"/>
      <c r="M270" s="11" t="n"/>
      <c r="N270" s="14" t="n"/>
      <c r="O270" s="14" t="n"/>
      <c r="P270" s="13">
        <f>IF(OR(A270="",C270=""),"",IF(L270&lt;&gt;"","Returned",IF(I270="","Out",IF(NOW()&gt;I270+J270,"OVERDUE","Out"))))</f>
        <v/>
      </c>
      <c r="Q270" s="15">
        <f>IF(OR(A270="",B270=""),"",ROUND((IF(L270="",NOW(),L270+M270)-(A270+B270))*24,1))</f>
        <v/>
      </c>
      <c r="R270" s="16">
        <f>IF(OR(A270="",B270=""),"",A270+B270)</f>
        <v/>
      </c>
    </row>
    <row r="271">
      <c r="A271" s="10" t="n"/>
      <c r="B271" s="11" t="n"/>
      <c r="C271" s="12" t="n"/>
      <c r="D271" s="13">
        <f>IF(C271="","",IFERROR(VLOOKUP(C271,'Key inventory'!$A$5:$C$104,2,FALSE),""))</f>
        <v/>
      </c>
      <c r="E271" s="13">
        <f>IF(C271="","",IFERROR(VLOOKUP(C271,'Key inventory'!$A$5:$C$104,3,FALSE),""))</f>
        <v/>
      </c>
      <c r="F271" s="14" t="n"/>
      <c r="G271" s="12" t="n"/>
      <c r="H271" s="14" t="n"/>
      <c r="I271" s="10" t="n"/>
      <c r="J271" s="11" t="n"/>
      <c r="K271" s="14" t="n"/>
      <c r="L271" s="10" t="n"/>
      <c r="M271" s="11" t="n"/>
      <c r="N271" s="14" t="n"/>
      <c r="O271" s="14" t="n"/>
      <c r="P271" s="13">
        <f>IF(OR(A271="",C271=""),"",IF(L271&lt;&gt;"","Returned",IF(I271="","Out",IF(NOW()&gt;I271+J271,"OVERDUE","Out"))))</f>
        <v/>
      </c>
      <c r="Q271" s="15">
        <f>IF(OR(A271="",B271=""),"",ROUND((IF(L271="",NOW(),L271+M271)-(A271+B271))*24,1))</f>
        <v/>
      </c>
      <c r="R271" s="16">
        <f>IF(OR(A271="",B271=""),"",A271+B271)</f>
        <v/>
      </c>
    </row>
    <row r="272">
      <c r="A272" s="10" t="n"/>
      <c r="B272" s="11" t="n"/>
      <c r="C272" s="12" t="n"/>
      <c r="D272" s="13">
        <f>IF(C272="","",IFERROR(VLOOKUP(C272,'Key inventory'!$A$5:$C$104,2,FALSE),""))</f>
        <v/>
      </c>
      <c r="E272" s="13">
        <f>IF(C272="","",IFERROR(VLOOKUP(C272,'Key inventory'!$A$5:$C$104,3,FALSE),""))</f>
        <v/>
      </c>
      <c r="F272" s="14" t="n"/>
      <c r="G272" s="12" t="n"/>
      <c r="H272" s="14" t="n"/>
      <c r="I272" s="10" t="n"/>
      <c r="J272" s="11" t="n"/>
      <c r="K272" s="14" t="n"/>
      <c r="L272" s="10" t="n"/>
      <c r="M272" s="11" t="n"/>
      <c r="N272" s="14" t="n"/>
      <c r="O272" s="14" t="n"/>
      <c r="P272" s="13">
        <f>IF(OR(A272="",C272=""),"",IF(L272&lt;&gt;"","Returned",IF(I272="","Out",IF(NOW()&gt;I272+J272,"OVERDUE","Out"))))</f>
        <v/>
      </c>
      <c r="Q272" s="15">
        <f>IF(OR(A272="",B272=""),"",ROUND((IF(L272="",NOW(),L272+M272)-(A272+B272))*24,1))</f>
        <v/>
      </c>
      <c r="R272" s="16">
        <f>IF(OR(A272="",B272=""),"",A272+B272)</f>
        <v/>
      </c>
    </row>
    <row r="273">
      <c r="A273" s="10" t="n"/>
      <c r="B273" s="11" t="n"/>
      <c r="C273" s="12" t="n"/>
      <c r="D273" s="13">
        <f>IF(C273="","",IFERROR(VLOOKUP(C273,'Key inventory'!$A$5:$C$104,2,FALSE),""))</f>
        <v/>
      </c>
      <c r="E273" s="13">
        <f>IF(C273="","",IFERROR(VLOOKUP(C273,'Key inventory'!$A$5:$C$104,3,FALSE),""))</f>
        <v/>
      </c>
      <c r="F273" s="14" t="n"/>
      <c r="G273" s="12" t="n"/>
      <c r="H273" s="14" t="n"/>
      <c r="I273" s="10" t="n"/>
      <c r="J273" s="11" t="n"/>
      <c r="K273" s="14" t="n"/>
      <c r="L273" s="10" t="n"/>
      <c r="M273" s="11" t="n"/>
      <c r="N273" s="14" t="n"/>
      <c r="O273" s="14" t="n"/>
      <c r="P273" s="13">
        <f>IF(OR(A273="",C273=""),"",IF(L273&lt;&gt;"","Returned",IF(I273="","Out",IF(NOW()&gt;I273+J273,"OVERDUE","Out"))))</f>
        <v/>
      </c>
      <c r="Q273" s="15">
        <f>IF(OR(A273="",B273=""),"",ROUND((IF(L273="",NOW(),L273+M273)-(A273+B273))*24,1))</f>
        <v/>
      </c>
      <c r="R273" s="16">
        <f>IF(OR(A273="",B273=""),"",A273+B273)</f>
        <v/>
      </c>
    </row>
    <row r="274">
      <c r="A274" s="10" t="n"/>
      <c r="B274" s="11" t="n"/>
      <c r="C274" s="12" t="n"/>
      <c r="D274" s="13">
        <f>IF(C274="","",IFERROR(VLOOKUP(C274,'Key inventory'!$A$5:$C$104,2,FALSE),""))</f>
        <v/>
      </c>
      <c r="E274" s="13">
        <f>IF(C274="","",IFERROR(VLOOKUP(C274,'Key inventory'!$A$5:$C$104,3,FALSE),""))</f>
        <v/>
      </c>
      <c r="F274" s="14" t="n"/>
      <c r="G274" s="12" t="n"/>
      <c r="H274" s="14" t="n"/>
      <c r="I274" s="10" t="n"/>
      <c r="J274" s="11" t="n"/>
      <c r="K274" s="14" t="n"/>
      <c r="L274" s="10" t="n"/>
      <c r="M274" s="11" t="n"/>
      <c r="N274" s="14" t="n"/>
      <c r="O274" s="14" t="n"/>
      <c r="P274" s="13">
        <f>IF(OR(A274="",C274=""),"",IF(L274&lt;&gt;"","Returned",IF(I274="","Out",IF(NOW()&gt;I274+J274,"OVERDUE","Out"))))</f>
        <v/>
      </c>
      <c r="Q274" s="15">
        <f>IF(OR(A274="",B274=""),"",ROUND((IF(L274="",NOW(),L274+M274)-(A274+B274))*24,1))</f>
        <v/>
      </c>
      <c r="R274" s="16">
        <f>IF(OR(A274="",B274=""),"",A274+B274)</f>
        <v/>
      </c>
    </row>
    <row r="275">
      <c r="A275" s="10" t="n"/>
      <c r="B275" s="11" t="n"/>
      <c r="C275" s="12" t="n"/>
      <c r="D275" s="13">
        <f>IF(C275="","",IFERROR(VLOOKUP(C275,'Key inventory'!$A$5:$C$104,2,FALSE),""))</f>
        <v/>
      </c>
      <c r="E275" s="13">
        <f>IF(C275="","",IFERROR(VLOOKUP(C275,'Key inventory'!$A$5:$C$104,3,FALSE),""))</f>
        <v/>
      </c>
      <c r="F275" s="14" t="n"/>
      <c r="G275" s="12" t="n"/>
      <c r="H275" s="14" t="n"/>
      <c r="I275" s="10" t="n"/>
      <c r="J275" s="11" t="n"/>
      <c r="K275" s="14" t="n"/>
      <c r="L275" s="10" t="n"/>
      <c r="M275" s="11" t="n"/>
      <c r="N275" s="14" t="n"/>
      <c r="O275" s="14" t="n"/>
      <c r="P275" s="13">
        <f>IF(OR(A275="",C275=""),"",IF(L275&lt;&gt;"","Returned",IF(I275="","Out",IF(NOW()&gt;I275+J275,"OVERDUE","Out"))))</f>
        <v/>
      </c>
      <c r="Q275" s="15">
        <f>IF(OR(A275="",B275=""),"",ROUND((IF(L275="",NOW(),L275+M275)-(A275+B275))*24,1))</f>
        <v/>
      </c>
      <c r="R275" s="16">
        <f>IF(OR(A275="",B275=""),"",A275+B275)</f>
        <v/>
      </c>
    </row>
    <row r="276">
      <c r="A276" s="10" t="n"/>
      <c r="B276" s="11" t="n"/>
      <c r="C276" s="12" t="n"/>
      <c r="D276" s="13">
        <f>IF(C276="","",IFERROR(VLOOKUP(C276,'Key inventory'!$A$5:$C$104,2,FALSE),""))</f>
        <v/>
      </c>
      <c r="E276" s="13">
        <f>IF(C276="","",IFERROR(VLOOKUP(C276,'Key inventory'!$A$5:$C$104,3,FALSE),""))</f>
        <v/>
      </c>
      <c r="F276" s="14" t="n"/>
      <c r="G276" s="12" t="n"/>
      <c r="H276" s="14" t="n"/>
      <c r="I276" s="10" t="n"/>
      <c r="J276" s="11" t="n"/>
      <c r="K276" s="14" t="n"/>
      <c r="L276" s="10" t="n"/>
      <c r="M276" s="11" t="n"/>
      <c r="N276" s="14" t="n"/>
      <c r="O276" s="14" t="n"/>
      <c r="P276" s="13">
        <f>IF(OR(A276="",C276=""),"",IF(L276&lt;&gt;"","Returned",IF(I276="","Out",IF(NOW()&gt;I276+J276,"OVERDUE","Out"))))</f>
        <v/>
      </c>
      <c r="Q276" s="15">
        <f>IF(OR(A276="",B276=""),"",ROUND((IF(L276="",NOW(),L276+M276)-(A276+B276))*24,1))</f>
        <v/>
      </c>
      <c r="R276" s="16">
        <f>IF(OR(A276="",B276=""),"",A276+B276)</f>
        <v/>
      </c>
    </row>
    <row r="277">
      <c r="A277" s="10" t="n"/>
      <c r="B277" s="11" t="n"/>
      <c r="C277" s="12" t="n"/>
      <c r="D277" s="13">
        <f>IF(C277="","",IFERROR(VLOOKUP(C277,'Key inventory'!$A$5:$C$104,2,FALSE),""))</f>
        <v/>
      </c>
      <c r="E277" s="13">
        <f>IF(C277="","",IFERROR(VLOOKUP(C277,'Key inventory'!$A$5:$C$104,3,FALSE),""))</f>
        <v/>
      </c>
      <c r="F277" s="14" t="n"/>
      <c r="G277" s="12" t="n"/>
      <c r="H277" s="14" t="n"/>
      <c r="I277" s="10" t="n"/>
      <c r="J277" s="11" t="n"/>
      <c r="K277" s="14" t="n"/>
      <c r="L277" s="10" t="n"/>
      <c r="M277" s="11" t="n"/>
      <c r="N277" s="14" t="n"/>
      <c r="O277" s="14" t="n"/>
      <c r="P277" s="13">
        <f>IF(OR(A277="",C277=""),"",IF(L277&lt;&gt;"","Returned",IF(I277="","Out",IF(NOW()&gt;I277+J277,"OVERDUE","Out"))))</f>
        <v/>
      </c>
      <c r="Q277" s="15">
        <f>IF(OR(A277="",B277=""),"",ROUND((IF(L277="",NOW(),L277+M277)-(A277+B277))*24,1))</f>
        <v/>
      </c>
      <c r="R277" s="16">
        <f>IF(OR(A277="",B277=""),"",A277+B277)</f>
        <v/>
      </c>
    </row>
    <row r="278">
      <c r="A278" s="10" t="n"/>
      <c r="B278" s="11" t="n"/>
      <c r="C278" s="12" t="n"/>
      <c r="D278" s="13">
        <f>IF(C278="","",IFERROR(VLOOKUP(C278,'Key inventory'!$A$5:$C$104,2,FALSE),""))</f>
        <v/>
      </c>
      <c r="E278" s="13">
        <f>IF(C278="","",IFERROR(VLOOKUP(C278,'Key inventory'!$A$5:$C$104,3,FALSE),""))</f>
        <v/>
      </c>
      <c r="F278" s="14" t="n"/>
      <c r="G278" s="12" t="n"/>
      <c r="H278" s="14" t="n"/>
      <c r="I278" s="10" t="n"/>
      <c r="J278" s="11" t="n"/>
      <c r="K278" s="14" t="n"/>
      <c r="L278" s="10" t="n"/>
      <c r="M278" s="11" t="n"/>
      <c r="N278" s="14" t="n"/>
      <c r="O278" s="14" t="n"/>
      <c r="P278" s="13">
        <f>IF(OR(A278="",C278=""),"",IF(L278&lt;&gt;"","Returned",IF(I278="","Out",IF(NOW()&gt;I278+J278,"OVERDUE","Out"))))</f>
        <v/>
      </c>
      <c r="Q278" s="15">
        <f>IF(OR(A278="",B278=""),"",ROUND((IF(L278="",NOW(),L278+M278)-(A278+B278))*24,1))</f>
        <v/>
      </c>
      <c r="R278" s="16">
        <f>IF(OR(A278="",B278=""),"",A278+B278)</f>
        <v/>
      </c>
    </row>
    <row r="279">
      <c r="A279" s="10" t="n"/>
      <c r="B279" s="11" t="n"/>
      <c r="C279" s="12" t="n"/>
      <c r="D279" s="13">
        <f>IF(C279="","",IFERROR(VLOOKUP(C279,'Key inventory'!$A$5:$C$104,2,FALSE),""))</f>
        <v/>
      </c>
      <c r="E279" s="13">
        <f>IF(C279="","",IFERROR(VLOOKUP(C279,'Key inventory'!$A$5:$C$104,3,FALSE),""))</f>
        <v/>
      </c>
      <c r="F279" s="14" t="n"/>
      <c r="G279" s="12" t="n"/>
      <c r="H279" s="14" t="n"/>
      <c r="I279" s="10" t="n"/>
      <c r="J279" s="11" t="n"/>
      <c r="K279" s="14" t="n"/>
      <c r="L279" s="10" t="n"/>
      <c r="M279" s="11" t="n"/>
      <c r="N279" s="14" t="n"/>
      <c r="O279" s="14" t="n"/>
      <c r="P279" s="13">
        <f>IF(OR(A279="",C279=""),"",IF(L279&lt;&gt;"","Returned",IF(I279="","Out",IF(NOW()&gt;I279+J279,"OVERDUE","Out"))))</f>
        <v/>
      </c>
      <c r="Q279" s="15">
        <f>IF(OR(A279="",B279=""),"",ROUND((IF(L279="",NOW(),L279+M279)-(A279+B279))*24,1))</f>
        <v/>
      </c>
      <c r="R279" s="16">
        <f>IF(OR(A279="",B279=""),"",A279+B279)</f>
        <v/>
      </c>
    </row>
    <row r="280">
      <c r="A280" s="10" t="n"/>
      <c r="B280" s="11" t="n"/>
      <c r="C280" s="12" t="n"/>
      <c r="D280" s="13">
        <f>IF(C280="","",IFERROR(VLOOKUP(C280,'Key inventory'!$A$5:$C$104,2,FALSE),""))</f>
        <v/>
      </c>
      <c r="E280" s="13">
        <f>IF(C280="","",IFERROR(VLOOKUP(C280,'Key inventory'!$A$5:$C$104,3,FALSE),""))</f>
        <v/>
      </c>
      <c r="F280" s="14" t="n"/>
      <c r="G280" s="12" t="n"/>
      <c r="H280" s="14" t="n"/>
      <c r="I280" s="10" t="n"/>
      <c r="J280" s="11" t="n"/>
      <c r="K280" s="14" t="n"/>
      <c r="L280" s="10" t="n"/>
      <c r="M280" s="11" t="n"/>
      <c r="N280" s="14" t="n"/>
      <c r="O280" s="14" t="n"/>
      <c r="P280" s="13">
        <f>IF(OR(A280="",C280=""),"",IF(L280&lt;&gt;"","Returned",IF(I280="","Out",IF(NOW()&gt;I280+J280,"OVERDUE","Out"))))</f>
        <v/>
      </c>
      <c r="Q280" s="15">
        <f>IF(OR(A280="",B280=""),"",ROUND((IF(L280="",NOW(),L280+M280)-(A280+B280))*24,1))</f>
        <v/>
      </c>
      <c r="R280" s="16">
        <f>IF(OR(A280="",B280=""),"",A280+B280)</f>
        <v/>
      </c>
    </row>
    <row r="281">
      <c r="A281" s="10" t="n"/>
      <c r="B281" s="11" t="n"/>
      <c r="C281" s="12" t="n"/>
      <c r="D281" s="13">
        <f>IF(C281="","",IFERROR(VLOOKUP(C281,'Key inventory'!$A$5:$C$104,2,FALSE),""))</f>
        <v/>
      </c>
      <c r="E281" s="13">
        <f>IF(C281="","",IFERROR(VLOOKUP(C281,'Key inventory'!$A$5:$C$104,3,FALSE),""))</f>
        <v/>
      </c>
      <c r="F281" s="14" t="n"/>
      <c r="G281" s="12" t="n"/>
      <c r="H281" s="14" t="n"/>
      <c r="I281" s="10" t="n"/>
      <c r="J281" s="11" t="n"/>
      <c r="K281" s="14" t="n"/>
      <c r="L281" s="10" t="n"/>
      <c r="M281" s="11" t="n"/>
      <c r="N281" s="14" t="n"/>
      <c r="O281" s="14" t="n"/>
      <c r="P281" s="13">
        <f>IF(OR(A281="",C281=""),"",IF(L281&lt;&gt;"","Returned",IF(I281="","Out",IF(NOW()&gt;I281+J281,"OVERDUE","Out"))))</f>
        <v/>
      </c>
      <c r="Q281" s="15">
        <f>IF(OR(A281="",B281=""),"",ROUND((IF(L281="",NOW(),L281+M281)-(A281+B281))*24,1))</f>
        <v/>
      </c>
      <c r="R281" s="16">
        <f>IF(OR(A281="",B281=""),"",A281+B281)</f>
        <v/>
      </c>
    </row>
    <row r="282">
      <c r="A282" s="10" t="n"/>
      <c r="B282" s="11" t="n"/>
      <c r="C282" s="12" t="n"/>
      <c r="D282" s="13">
        <f>IF(C282="","",IFERROR(VLOOKUP(C282,'Key inventory'!$A$5:$C$104,2,FALSE),""))</f>
        <v/>
      </c>
      <c r="E282" s="13">
        <f>IF(C282="","",IFERROR(VLOOKUP(C282,'Key inventory'!$A$5:$C$104,3,FALSE),""))</f>
        <v/>
      </c>
      <c r="F282" s="14" t="n"/>
      <c r="G282" s="12" t="n"/>
      <c r="H282" s="14" t="n"/>
      <c r="I282" s="10" t="n"/>
      <c r="J282" s="11" t="n"/>
      <c r="K282" s="14" t="n"/>
      <c r="L282" s="10" t="n"/>
      <c r="M282" s="11" t="n"/>
      <c r="N282" s="14" t="n"/>
      <c r="O282" s="14" t="n"/>
      <c r="P282" s="13">
        <f>IF(OR(A282="",C282=""),"",IF(L282&lt;&gt;"","Returned",IF(I282="","Out",IF(NOW()&gt;I282+J282,"OVERDUE","Out"))))</f>
        <v/>
      </c>
      <c r="Q282" s="15">
        <f>IF(OR(A282="",B282=""),"",ROUND((IF(L282="",NOW(),L282+M282)-(A282+B282))*24,1))</f>
        <v/>
      </c>
      <c r="R282" s="16">
        <f>IF(OR(A282="",B282=""),"",A282+B282)</f>
        <v/>
      </c>
    </row>
    <row r="283">
      <c r="A283" s="10" t="n"/>
      <c r="B283" s="11" t="n"/>
      <c r="C283" s="12" t="n"/>
      <c r="D283" s="13">
        <f>IF(C283="","",IFERROR(VLOOKUP(C283,'Key inventory'!$A$5:$C$104,2,FALSE),""))</f>
        <v/>
      </c>
      <c r="E283" s="13">
        <f>IF(C283="","",IFERROR(VLOOKUP(C283,'Key inventory'!$A$5:$C$104,3,FALSE),""))</f>
        <v/>
      </c>
      <c r="F283" s="14" t="n"/>
      <c r="G283" s="12" t="n"/>
      <c r="H283" s="14" t="n"/>
      <c r="I283" s="10" t="n"/>
      <c r="J283" s="11" t="n"/>
      <c r="K283" s="14" t="n"/>
      <c r="L283" s="10" t="n"/>
      <c r="M283" s="11" t="n"/>
      <c r="N283" s="14" t="n"/>
      <c r="O283" s="14" t="n"/>
      <c r="P283" s="13">
        <f>IF(OR(A283="",C283=""),"",IF(L283&lt;&gt;"","Returned",IF(I283="","Out",IF(NOW()&gt;I283+J283,"OVERDUE","Out"))))</f>
        <v/>
      </c>
      <c r="Q283" s="15">
        <f>IF(OR(A283="",B283=""),"",ROUND((IF(L283="",NOW(),L283+M283)-(A283+B283))*24,1))</f>
        <v/>
      </c>
      <c r="R283" s="16">
        <f>IF(OR(A283="",B283=""),"",A283+B283)</f>
        <v/>
      </c>
    </row>
    <row r="284">
      <c r="A284" s="10" t="n"/>
      <c r="B284" s="11" t="n"/>
      <c r="C284" s="12" t="n"/>
      <c r="D284" s="13">
        <f>IF(C284="","",IFERROR(VLOOKUP(C284,'Key inventory'!$A$5:$C$104,2,FALSE),""))</f>
        <v/>
      </c>
      <c r="E284" s="13">
        <f>IF(C284="","",IFERROR(VLOOKUP(C284,'Key inventory'!$A$5:$C$104,3,FALSE),""))</f>
        <v/>
      </c>
      <c r="F284" s="14" t="n"/>
      <c r="G284" s="12" t="n"/>
      <c r="H284" s="14" t="n"/>
      <c r="I284" s="10" t="n"/>
      <c r="J284" s="11" t="n"/>
      <c r="K284" s="14" t="n"/>
      <c r="L284" s="10" t="n"/>
      <c r="M284" s="11" t="n"/>
      <c r="N284" s="14" t="n"/>
      <c r="O284" s="14" t="n"/>
      <c r="P284" s="13">
        <f>IF(OR(A284="",C284=""),"",IF(L284&lt;&gt;"","Returned",IF(I284="","Out",IF(NOW()&gt;I284+J284,"OVERDUE","Out"))))</f>
        <v/>
      </c>
      <c r="Q284" s="15">
        <f>IF(OR(A284="",B284=""),"",ROUND((IF(L284="",NOW(),L284+M284)-(A284+B284))*24,1))</f>
        <v/>
      </c>
      <c r="R284" s="16">
        <f>IF(OR(A284="",B284=""),"",A284+B284)</f>
        <v/>
      </c>
    </row>
    <row r="285">
      <c r="A285" s="10" t="n"/>
      <c r="B285" s="11" t="n"/>
      <c r="C285" s="12" t="n"/>
      <c r="D285" s="13">
        <f>IF(C285="","",IFERROR(VLOOKUP(C285,'Key inventory'!$A$5:$C$104,2,FALSE),""))</f>
        <v/>
      </c>
      <c r="E285" s="13">
        <f>IF(C285="","",IFERROR(VLOOKUP(C285,'Key inventory'!$A$5:$C$104,3,FALSE),""))</f>
        <v/>
      </c>
      <c r="F285" s="14" t="n"/>
      <c r="G285" s="12" t="n"/>
      <c r="H285" s="14" t="n"/>
      <c r="I285" s="10" t="n"/>
      <c r="J285" s="11" t="n"/>
      <c r="K285" s="14" t="n"/>
      <c r="L285" s="10" t="n"/>
      <c r="M285" s="11" t="n"/>
      <c r="N285" s="14" t="n"/>
      <c r="O285" s="14" t="n"/>
      <c r="P285" s="13">
        <f>IF(OR(A285="",C285=""),"",IF(L285&lt;&gt;"","Returned",IF(I285="","Out",IF(NOW()&gt;I285+J285,"OVERDUE","Out"))))</f>
        <v/>
      </c>
      <c r="Q285" s="15">
        <f>IF(OR(A285="",B285=""),"",ROUND((IF(L285="",NOW(),L285+M285)-(A285+B285))*24,1))</f>
        <v/>
      </c>
      <c r="R285" s="16">
        <f>IF(OR(A285="",B285=""),"",A285+B285)</f>
        <v/>
      </c>
    </row>
    <row r="286">
      <c r="A286" s="10" t="n"/>
      <c r="B286" s="11" t="n"/>
      <c r="C286" s="12" t="n"/>
      <c r="D286" s="13">
        <f>IF(C286="","",IFERROR(VLOOKUP(C286,'Key inventory'!$A$5:$C$104,2,FALSE),""))</f>
        <v/>
      </c>
      <c r="E286" s="13">
        <f>IF(C286="","",IFERROR(VLOOKUP(C286,'Key inventory'!$A$5:$C$104,3,FALSE),""))</f>
        <v/>
      </c>
      <c r="F286" s="14" t="n"/>
      <c r="G286" s="12" t="n"/>
      <c r="H286" s="14" t="n"/>
      <c r="I286" s="10" t="n"/>
      <c r="J286" s="11" t="n"/>
      <c r="K286" s="14" t="n"/>
      <c r="L286" s="10" t="n"/>
      <c r="M286" s="11" t="n"/>
      <c r="N286" s="14" t="n"/>
      <c r="O286" s="14" t="n"/>
      <c r="P286" s="13">
        <f>IF(OR(A286="",C286=""),"",IF(L286&lt;&gt;"","Returned",IF(I286="","Out",IF(NOW()&gt;I286+J286,"OVERDUE","Out"))))</f>
        <v/>
      </c>
      <c r="Q286" s="15">
        <f>IF(OR(A286="",B286=""),"",ROUND((IF(L286="",NOW(),L286+M286)-(A286+B286))*24,1))</f>
        <v/>
      </c>
      <c r="R286" s="16">
        <f>IF(OR(A286="",B286=""),"",A286+B286)</f>
        <v/>
      </c>
    </row>
    <row r="287">
      <c r="A287" s="10" t="n"/>
      <c r="B287" s="11" t="n"/>
      <c r="C287" s="12" t="n"/>
      <c r="D287" s="13">
        <f>IF(C287="","",IFERROR(VLOOKUP(C287,'Key inventory'!$A$5:$C$104,2,FALSE),""))</f>
        <v/>
      </c>
      <c r="E287" s="13">
        <f>IF(C287="","",IFERROR(VLOOKUP(C287,'Key inventory'!$A$5:$C$104,3,FALSE),""))</f>
        <v/>
      </c>
      <c r="F287" s="14" t="n"/>
      <c r="G287" s="12" t="n"/>
      <c r="H287" s="14" t="n"/>
      <c r="I287" s="10" t="n"/>
      <c r="J287" s="11" t="n"/>
      <c r="K287" s="14" t="n"/>
      <c r="L287" s="10" t="n"/>
      <c r="M287" s="11" t="n"/>
      <c r="N287" s="14" t="n"/>
      <c r="O287" s="14" t="n"/>
      <c r="P287" s="13">
        <f>IF(OR(A287="",C287=""),"",IF(L287&lt;&gt;"","Returned",IF(I287="","Out",IF(NOW()&gt;I287+J287,"OVERDUE","Out"))))</f>
        <v/>
      </c>
      <c r="Q287" s="15">
        <f>IF(OR(A287="",B287=""),"",ROUND((IF(L287="",NOW(),L287+M287)-(A287+B287))*24,1))</f>
        <v/>
      </c>
      <c r="R287" s="16">
        <f>IF(OR(A287="",B287=""),"",A287+B287)</f>
        <v/>
      </c>
    </row>
    <row r="288">
      <c r="A288" s="10" t="n"/>
      <c r="B288" s="11" t="n"/>
      <c r="C288" s="12" t="n"/>
      <c r="D288" s="13">
        <f>IF(C288="","",IFERROR(VLOOKUP(C288,'Key inventory'!$A$5:$C$104,2,FALSE),""))</f>
        <v/>
      </c>
      <c r="E288" s="13">
        <f>IF(C288="","",IFERROR(VLOOKUP(C288,'Key inventory'!$A$5:$C$104,3,FALSE),""))</f>
        <v/>
      </c>
      <c r="F288" s="14" t="n"/>
      <c r="G288" s="12" t="n"/>
      <c r="H288" s="14" t="n"/>
      <c r="I288" s="10" t="n"/>
      <c r="J288" s="11" t="n"/>
      <c r="K288" s="14" t="n"/>
      <c r="L288" s="10" t="n"/>
      <c r="M288" s="11" t="n"/>
      <c r="N288" s="14" t="n"/>
      <c r="O288" s="14" t="n"/>
      <c r="P288" s="13">
        <f>IF(OR(A288="",C288=""),"",IF(L288&lt;&gt;"","Returned",IF(I288="","Out",IF(NOW()&gt;I288+J288,"OVERDUE","Out"))))</f>
        <v/>
      </c>
      <c r="Q288" s="15">
        <f>IF(OR(A288="",B288=""),"",ROUND((IF(L288="",NOW(),L288+M288)-(A288+B288))*24,1))</f>
        <v/>
      </c>
      <c r="R288" s="16">
        <f>IF(OR(A288="",B288=""),"",A288+B288)</f>
        <v/>
      </c>
    </row>
    <row r="289">
      <c r="A289" s="10" t="n"/>
      <c r="B289" s="11" t="n"/>
      <c r="C289" s="12" t="n"/>
      <c r="D289" s="13">
        <f>IF(C289="","",IFERROR(VLOOKUP(C289,'Key inventory'!$A$5:$C$104,2,FALSE),""))</f>
        <v/>
      </c>
      <c r="E289" s="13">
        <f>IF(C289="","",IFERROR(VLOOKUP(C289,'Key inventory'!$A$5:$C$104,3,FALSE),""))</f>
        <v/>
      </c>
      <c r="F289" s="14" t="n"/>
      <c r="G289" s="12" t="n"/>
      <c r="H289" s="14" t="n"/>
      <c r="I289" s="10" t="n"/>
      <c r="J289" s="11" t="n"/>
      <c r="K289" s="14" t="n"/>
      <c r="L289" s="10" t="n"/>
      <c r="M289" s="11" t="n"/>
      <c r="N289" s="14" t="n"/>
      <c r="O289" s="14" t="n"/>
      <c r="P289" s="13">
        <f>IF(OR(A289="",C289=""),"",IF(L289&lt;&gt;"","Returned",IF(I289="","Out",IF(NOW()&gt;I289+J289,"OVERDUE","Out"))))</f>
        <v/>
      </c>
      <c r="Q289" s="15">
        <f>IF(OR(A289="",B289=""),"",ROUND((IF(L289="",NOW(),L289+M289)-(A289+B289))*24,1))</f>
        <v/>
      </c>
      <c r="R289" s="16">
        <f>IF(OR(A289="",B289=""),"",A289+B289)</f>
        <v/>
      </c>
    </row>
    <row r="290">
      <c r="A290" s="10" t="n"/>
      <c r="B290" s="11" t="n"/>
      <c r="C290" s="12" t="n"/>
      <c r="D290" s="13">
        <f>IF(C290="","",IFERROR(VLOOKUP(C290,'Key inventory'!$A$5:$C$104,2,FALSE),""))</f>
        <v/>
      </c>
      <c r="E290" s="13">
        <f>IF(C290="","",IFERROR(VLOOKUP(C290,'Key inventory'!$A$5:$C$104,3,FALSE),""))</f>
        <v/>
      </c>
      <c r="F290" s="14" t="n"/>
      <c r="G290" s="12" t="n"/>
      <c r="H290" s="14" t="n"/>
      <c r="I290" s="10" t="n"/>
      <c r="J290" s="11" t="n"/>
      <c r="K290" s="14" t="n"/>
      <c r="L290" s="10" t="n"/>
      <c r="M290" s="11" t="n"/>
      <c r="N290" s="14" t="n"/>
      <c r="O290" s="14" t="n"/>
      <c r="P290" s="13">
        <f>IF(OR(A290="",C290=""),"",IF(L290&lt;&gt;"","Returned",IF(I290="","Out",IF(NOW()&gt;I290+J290,"OVERDUE","Out"))))</f>
        <v/>
      </c>
      <c r="Q290" s="15">
        <f>IF(OR(A290="",B290=""),"",ROUND((IF(L290="",NOW(),L290+M290)-(A290+B290))*24,1))</f>
        <v/>
      </c>
      <c r="R290" s="16">
        <f>IF(OR(A290="",B290=""),"",A290+B290)</f>
        <v/>
      </c>
    </row>
    <row r="291">
      <c r="A291" s="10" t="n"/>
      <c r="B291" s="11" t="n"/>
      <c r="C291" s="12" t="n"/>
      <c r="D291" s="13">
        <f>IF(C291="","",IFERROR(VLOOKUP(C291,'Key inventory'!$A$5:$C$104,2,FALSE),""))</f>
        <v/>
      </c>
      <c r="E291" s="13">
        <f>IF(C291="","",IFERROR(VLOOKUP(C291,'Key inventory'!$A$5:$C$104,3,FALSE),""))</f>
        <v/>
      </c>
      <c r="F291" s="14" t="n"/>
      <c r="G291" s="12" t="n"/>
      <c r="H291" s="14" t="n"/>
      <c r="I291" s="10" t="n"/>
      <c r="J291" s="11" t="n"/>
      <c r="K291" s="14" t="n"/>
      <c r="L291" s="10" t="n"/>
      <c r="M291" s="11" t="n"/>
      <c r="N291" s="14" t="n"/>
      <c r="O291" s="14" t="n"/>
      <c r="P291" s="13">
        <f>IF(OR(A291="",C291=""),"",IF(L291&lt;&gt;"","Returned",IF(I291="","Out",IF(NOW()&gt;I291+J291,"OVERDUE","Out"))))</f>
        <v/>
      </c>
      <c r="Q291" s="15">
        <f>IF(OR(A291="",B291=""),"",ROUND((IF(L291="",NOW(),L291+M291)-(A291+B291))*24,1))</f>
        <v/>
      </c>
      <c r="R291" s="16">
        <f>IF(OR(A291="",B291=""),"",A291+B291)</f>
        <v/>
      </c>
    </row>
    <row r="292">
      <c r="A292" s="10" t="n"/>
      <c r="B292" s="11" t="n"/>
      <c r="C292" s="12" t="n"/>
      <c r="D292" s="13">
        <f>IF(C292="","",IFERROR(VLOOKUP(C292,'Key inventory'!$A$5:$C$104,2,FALSE),""))</f>
        <v/>
      </c>
      <c r="E292" s="13">
        <f>IF(C292="","",IFERROR(VLOOKUP(C292,'Key inventory'!$A$5:$C$104,3,FALSE),""))</f>
        <v/>
      </c>
      <c r="F292" s="14" t="n"/>
      <c r="G292" s="12" t="n"/>
      <c r="H292" s="14" t="n"/>
      <c r="I292" s="10" t="n"/>
      <c r="J292" s="11" t="n"/>
      <c r="K292" s="14" t="n"/>
      <c r="L292" s="10" t="n"/>
      <c r="M292" s="11" t="n"/>
      <c r="N292" s="14" t="n"/>
      <c r="O292" s="14" t="n"/>
      <c r="P292" s="13">
        <f>IF(OR(A292="",C292=""),"",IF(L292&lt;&gt;"","Returned",IF(I292="","Out",IF(NOW()&gt;I292+J292,"OVERDUE","Out"))))</f>
        <v/>
      </c>
      <c r="Q292" s="15">
        <f>IF(OR(A292="",B292=""),"",ROUND((IF(L292="",NOW(),L292+M292)-(A292+B292))*24,1))</f>
        <v/>
      </c>
      <c r="R292" s="16">
        <f>IF(OR(A292="",B292=""),"",A292+B292)</f>
        <v/>
      </c>
    </row>
    <row r="293">
      <c r="A293" s="10" t="n"/>
      <c r="B293" s="11" t="n"/>
      <c r="C293" s="12" t="n"/>
      <c r="D293" s="13">
        <f>IF(C293="","",IFERROR(VLOOKUP(C293,'Key inventory'!$A$5:$C$104,2,FALSE),""))</f>
        <v/>
      </c>
      <c r="E293" s="13">
        <f>IF(C293="","",IFERROR(VLOOKUP(C293,'Key inventory'!$A$5:$C$104,3,FALSE),""))</f>
        <v/>
      </c>
      <c r="F293" s="14" t="n"/>
      <c r="G293" s="12" t="n"/>
      <c r="H293" s="14" t="n"/>
      <c r="I293" s="10" t="n"/>
      <c r="J293" s="11" t="n"/>
      <c r="K293" s="14" t="n"/>
      <c r="L293" s="10" t="n"/>
      <c r="M293" s="11" t="n"/>
      <c r="N293" s="14" t="n"/>
      <c r="O293" s="14" t="n"/>
      <c r="P293" s="13">
        <f>IF(OR(A293="",C293=""),"",IF(L293&lt;&gt;"","Returned",IF(I293="","Out",IF(NOW()&gt;I293+J293,"OVERDUE","Out"))))</f>
        <v/>
      </c>
      <c r="Q293" s="15">
        <f>IF(OR(A293="",B293=""),"",ROUND((IF(L293="",NOW(),L293+M293)-(A293+B293))*24,1))</f>
        <v/>
      </c>
      <c r="R293" s="16">
        <f>IF(OR(A293="",B293=""),"",A293+B293)</f>
        <v/>
      </c>
    </row>
    <row r="294">
      <c r="A294" s="10" t="n"/>
      <c r="B294" s="11" t="n"/>
      <c r="C294" s="12" t="n"/>
      <c r="D294" s="13">
        <f>IF(C294="","",IFERROR(VLOOKUP(C294,'Key inventory'!$A$5:$C$104,2,FALSE),""))</f>
        <v/>
      </c>
      <c r="E294" s="13">
        <f>IF(C294="","",IFERROR(VLOOKUP(C294,'Key inventory'!$A$5:$C$104,3,FALSE),""))</f>
        <v/>
      </c>
      <c r="F294" s="14" t="n"/>
      <c r="G294" s="12" t="n"/>
      <c r="H294" s="14" t="n"/>
      <c r="I294" s="10" t="n"/>
      <c r="J294" s="11" t="n"/>
      <c r="K294" s="14" t="n"/>
      <c r="L294" s="10" t="n"/>
      <c r="M294" s="11" t="n"/>
      <c r="N294" s="14" t="n"/>
      <c r="O294" s="14" t="n"/>
      <c r="P294" s="13">
        <f>IF(OR(A294="",C294=""),"",IF(L294&lt;&gt;"","Returned",IF(I294="","Out",IF(NOW()&gt;I294+J294,"OVERDUE","Out"))))</f>
        <v/>
      </c>
      <c r="Q294" s="15">
        <f>IF(OR(A294="",B294=""),"",ROUND((IF(L294="",NOW(),L294+M294)-(A294+B294))*24,1))</f>
        <v/>
      </c>
      <c r="R294" s="16">
        <f>IF(OR(A294="",B294=""),"",A294+B294)</f>
        <v/>
      </c>
    </row>
    <row r="295">
      <c r="A295" s="10" t="n"/>
      <c r="B295" s="11" t="n"/>
      <c r="C295" s="12" t="n"/>
      <c r="D295" s="13">
        <f>IF(C295="","",IFERROR(VLOOKUP(C295,'Key inventory'!$A$5:$C$104,2,FALSE),""))</f>
        <v/>
      </c>
      <c r="E295" s="13">
        <f>IF(C295="","",IFERROR(VLOOKUP(C295,'Key inventory'!$A$5:$C$104,3,FALSE),""))</f>
        <v/>
      </c>
      <c r="F295" s="14" t="n"/>
      <c r="G295" s="12" t="n"/>
      <c r="H295" s="14" t="n"/>
      <c r="I295" s="10" t="n"/>
      <c r="J295" s="11" t="n"/>
      <c r="K295" s="14" t="n"/>
      <c r="L295" s="10" t="n"/>
      <c r="M295" s="11" t="n"/>
      <c r="N295" s="14" t="n"/>
      <c r="O295" s="14" t="n"/>
      <c r="P295" s="13">
        <f>IF(OR(A295="",C295=""),"",IF(L295&lt;&gt;"","Returned",IF(I295="","Out",IF(NOW()&gt;I295+J295,"OVERDUE","Out"))))</f>
        <v/>
      </c>
      <c r="Q295" s="15">
        <f>IF(OR(A295="",B295=""),"",ROUND((IF(L295="",NOW(),L295+M295)-(A295+B295))*24,1))</f>
        <v/>
      </c>
      <c r="R295" s="16">
        <f>IF(OR(A295="",B295=""),"",A295+B295)</f>
        <v/>
      </c>
    </row>
    <row r="296">
      <c r="A296" s="10" t="n"/>
      <c r="B296" s="11" t="n"/>
      <c r="C296" s="12" t="n"/>
      <c r="D296" s="13">
        <f>IF(C296="","",IFERROR(VLOOKUP(C296,'Key inventory'!$A$5:$C$104,2,FALSE),""))</f>
        <v/>
      </c>
      <c r="E296" s="13">
        <f>IF(C296="","",IFERROR(VLOOKUP(C296,'Key inventory'!$A$5:$C$104,3,FALSE),""))</f>
        <v/>
      </c>
      <c r="F296" s="14" t="n"/>
      <c r="G296" s="12" t="n"/>
      <c r="H296" s="14" t="n"/>
      <c r="I296" s="10" t="n"/>
      <c r="J296" s="11" t="n"/>
      <c r="K296" s="14" t="n"/>
      <c r="L296" s="10" t="n"/>
      <c r="M296" s="11" t="n"/>
      <c r="N296" s="14" t="n"/>
      <c r="O296" s="14" t="n"/>
      <c r="P296" s="13">
        <f>IF(OR(A296="",C296=""),"",IF(L296&lt;&gt;"","Returned",IF(I296="","Out",IF(NOW()&gt;I296+J296,"OVERDUE","Out"))))</f>
        <v/>
      </c>
      <c r="Q296" s="15">
        <f>IF(OR(A296="",B296=""),"",ROUND((IF(L296="",NOW(),L296+M296)-(A296+B296))*24,1))</f>
        <v/>
      </c>
      <c r="R296" s="16">
        <f>IF(OR(A296="",B296=""),"",A296+B296)</f>
        <v/>
      </c>
    </row>
    <row r="297">
      <c r="A297" s="10" t="n"/>
      <c r="B297" s="11" t="n"/>
      <c r="C297" s="12" t="n"/>
      <c r="D297" s="13">
        <f>IF(C297="","",IFERROR(VLOOKUP(C297,'Key inventory'!$A$5:$C$104,2,FALSE),""))</f>
        <v/>
      </c>
      <c r="E297" s="13">
        <f>IF(C297="","",IFERROR(VLOOKUP(C297,'Key inventory'!$A$5:$C$104,3,FALSE),""))</f>
        <v/>
      </c>
      <c r="F297" s="14" t="n"/>
      <c r="G297" s="12" t="n"/>
      <c r="H297" s="14" t="n"/>
      <c r="I297" s="10" t="n"/>
      <c r="J297" s="11" t="n"/>
      <c r="K297" s="14" t="n"/>
      <c r="L297" s="10" t="n"/>
      <c r="M297" s="11" t="n"/>
      <c r="N297" s="14" t="n"/>
      <c r="O297" s="14" t="n"/>
      <c r="P297" s="13">
        <f>IF(OR(A297="",C297=""),"",IF(L297&lt;&gt;"","Returned",IF(I297="","Out",IF(NOW()&gt;I297+J297,"OVERDUE","Out"))))</f>
        <v/>
      </c>
      <c r="Q297" s="15">
        <f>IF(OR(A297="",B297=""),"",ROUND((IF(L297="",NOW(),L297+M297)-(A297+B297))*24,1))</f>
        <v/>
      </c>
      <c r="R297" s="16">
        <f>IF(OR(A297="",B297=""),"",A297+B297)</f>
        <v/>
      </c>
    </row>
    <row r="298">
      <c r="A298" s="10" t="n"/>
      <c r="B298" s="11" t="n"/>
      <c r="C298" s="12" t="n"/>
      <c r="D298" s="13">
        <f>IF(C298="","",IFERROR(VLOOKUP(C298,'Key inventory'!$A$5:$C$104,2,FALSE),""))</f>
        <v/>
      </c>
      <c r="E298" s="13">
        <f>IF(C298="","",IFERROR(VLOOKUP(C298,'Key inventory'!$A$5:$C$104,3,FALSE),""))</f>
        <v/>
      </c>
      <c r="F298" s="14" t="n"/>
      <c r="G298" s="12" t="n"/>
      <c r="H298" s="14" t="n"/>
      <c r="I298" s="10" t="n"/>
      <c r="J298" s="11" t="n"/>
      <c r="K298" s="14" t="n"/>
      <c r="L298" s="10" t="n"/>
      <c r="M298" s="11" t="n"/>
      <c r="N298" s="14" t="n"/>
      <c r="O298" s="14" t="n"/>
      <c r="P298" s="13">
        <f>IF(OR(A298="",C298=""),"",IF(L298&lt;&gt;"","Returned",IF(I298="","Out",IF(NOW()&gt;I298+J298,"OVERDUE","Out"))))</f>
        <v/>
      </c>
      <c r="Q298" s="15">
        <f>IF(OR(A298="",B298=""),"",ROUND((IF(L298="",NOW(),L298+M298)-(A298+B298))*24,1))</f>
        <v/>
      </c>
      <c r="R298" s="16">
        <f>IF(OR(A298="",B298=""),"",A298+B298)</f>
        <v/>
      </c>
    </row>
    <row r="299">
      <c r="A299" s="10" t="n"/>
      <c r="B299" s="11" t="n"/>
      <c r="C299" s="12" t="n"/>
      <c r="D299" s="13">
        <f>IF(C299="","",IFERROR(VLOOKUP(C299,'Key inventory'!$A$5:$C$104,2,FALSE),""))</f>
        <v/>
      </c>
      <c r="E299" s="13">
        <f>IF(C299="","",IFERROR(VLOOKUP(C299,'Key inventory'!$A$5:$C$104,3,FALSE),""))</f>
        <v/>
      </c>
      <c r="F299" s="14" t="n"/>
      <c r="G299" s="12" t="n"/>
      <c r="H299" s="14" t="n"/>
      <c r="I299" s="10" t="n"/>
      <c r="J299" s="11" t="n"/>
      <c r="K299" s="14" t="n"/>
      <c r="L299" s="10" t="n"/>
      <c r="M299" s="11" t="n"/>
      <c r="N299" s="14" t="n"/>
      <c r="O299" s="14" t="n"/>
      <c r="P299" s="13">
        <f>IF(OR(A299="",C299=""),"",IF(L299&lt;&gt;"","Returned",IF(I299="","Out",IF(NOW()&gt;I299+J299,"OVERDUE","Out"))))</f>
        <v/>
      </c>
      <c r="Q299" s="15">
        <f>IF(OR(A299="",B299=""),"",ROUND((IF(L299="",NOW(),L299+M299)-(A299+B299))*24,1))</f>
        <v/>
      </c>
      <c r="R299" s="16">
        <f>IF(OR(A299="",B299=""),"",A299+B299)</f>
        <v/>
      </c>
    </row>
    <row r="300">
      <c r="A300" s="10" t="n"/>
      <c r="B300" s="11" t="n"/>
      <c r="C300" s="12" t="n"/>
      <c r="D300" s="13">
        <f>IF(C300="","",IFERROR(VLOOKUP(C300,'Key inventory'!$A$5:$C$104,2,FALSE),""))</f>
        <v/>
      </c>
      <c r="E300" s="13">
        <f>IF(C300="","",IFERROR(VLOOKUP(C300,'Key inventory'!$A$5:$C$104,3,FALSE),""))</f>
        <v/>
      </c>
      <c r="F300" s="14" t="n"/>
      <c r="G300" s="12" t="n"/>
      <c r="H300" s="14" t="n"/>
      <c r="I300" s="10" t="n"/>
      <c r="J300" s="11" t="n"/>
      <c r="K300" s="14" t="n"/>
      <c r="L300" s="10" t="n"/>
      <c r="M300" s="11" t="n"/>
      <c r="N300" s="14" t="n"/>
      <c r="O300" s="14" t="n"/>
      <c r="P300" s="13">
        <f>IF(OR(A300="",C300=""),"",IF(L300&lt;&gt;"","Returned",IF(I300="","Out",IF(NOW()&gt;I300+J300,"OVERDUE","Out"))))</f>
        <v/>
      </c>
      <c r="Q300" s="15">
        <f>IF(OR(A300="",B300=""),"",ROUND((IF(L300="",NOW(),L300+M300)-(A300+B300))*24,1))</f>
        <v/>
      </c>
      <c r="R300" s="16">
        <f>IF(OR(A300="",B300=""),"",A300+B300)</f>
        <v/>
      </c>
    </row>
    <row r="301">
      <c r="A301" s="10" t="n"/>
      <c r="B301" s="11" t="n"/>
      <c r="C301" s="12" t="n"/>
      <c r="D301" s="13">
        <f>IF(C301="","",IFERROR(VLOOKUP(C301,'Key inventory'!$A$5:$C$104,2,FALSE),""))</f>
        <v/>
      </c>
      <c r="E301" s="13">
        <f>IF(C301="","",IFERROR(VLOOKUP(C301,'Key inventory'!$A$5:$C$104,3,FALSE),""))</f>
        <v/>
      </c>
      <c r="F301" s="14" t="n"/>
      <c r="G301" s="12" t="n"/>
      <c r="H301" s="14" t="n"/>
      <c r="I301" s="10" t="n"/>
      <c r="J301" s="11" t="n"/>
      <c r="K301" s="14" t="n"/>
      <c r="L301" s="10" t="n"/>
      <c r="M301" s="11" t="n"/>
      <c r="N301" s="14" t="n"/>
      <c r="O301" s="14" t="n"/>
      <c r="P301" s="13">
        <f>IF(OR(A301="",C301=""),"",IF(L301&lt;&gt;"","Returned",IF(I301="","Out",IF(NOW()&gt;I301+J301,"OVERDUE","Out"))))</f>
        <v/>
      </c>
      <c r="Q301" s="15">
        <f>IF(OR(A301="",B301=""),"",ROUND((IF(L301="",NOW(),L301+M301)-(A301+B301))*24,1))</f>
        <v/>
      </c>
      <c r="R301" s="16">
        <f>IF(OR(A301="",B301=""),"",A301+B301)</f>
        <v/>
      </c>
    </row>
    <row r="302">
      <c r="A302" s="10" t="n"/>
      <c r="B302" s="11" t="n"/>
      <c r="C302" s="12" t="n"/>
      <c r="D302" s="13">
        <f>IF(C302="","",IFERROR(VLOOKUP(C302,'Key inventory'!$A$5:$C$104,2,FALSE),""))</f>
        <v/>
      </c>
      <c r="E302" s="13">
        <f>IF(C302="","",IFERROR(VLOOKUP(C302,'Key inventory'!$A$5:$C$104,3,FALSE),""))</f>
        <v/>
      </c>
      <c r="F302" s="14" t="n"/>
      <c r="G302" s="12" t="n"/>
      <c r="H302" s="14" t="n"/>
      <c r="I302" s="10" t="n"/>
      <c r="J302" s="11" t="n"/>
      <c r="K302" s="14" t="n"/>
      <c r="L302" s="10" t="n"/>
      <c r="M302" s="11" t="n"/>
      <c r="N302" s="14" t="n"/>
      <c r="O302" s="14" t="n"/>
      <c r="P302" s="13">
        <f>IF(OR(A302="",C302=""),"",IF(L302&lt;&gt;"","Returned",IF(I302="","Out",IF(NOW()&gt;I302+J302,"OVERDUE","Out"))))</f>
        <v/>
      </c>
      <c r="Q302" s="15">
        <f>IF(OR(A302="",B302=""),"",ROUND((IF(L302="",NOW(),L302+M302)-(A302+B302))*24,1))</f>
        <v/>
      </c>
      <c r="R302" s="16">
        <f>IF(OR(A302="",B302=""),"",A302+B302)</f>
        <v/>
      </c>
    </row>
    <row r="303">
      <c r="A303" s="10" t="n"/>
      <c r="B303" s="11" t="n"/>
      <c r="C303" s="12" t="n"/>
      <c r="D303" s="13">
        <f>IF(C303="","",IFERROR(VLOOKUP(C303,'Key inventory'!$A$5:$C$104,2,FALSE),""))</f>
        <v/>
      </c>
      <c r="E303" s="13">
        <f>IF(C303="","",IFERROR(VLOOKUP(C303,'Key inventory'!$A$5:$C$104,3,FALSE),""))</f>
        <v/>
      </c>
      <c r="F303" s="14" t="n"/>
      <c r="G303" s="12" t="n"/>
      <c r="H303" s="14" t="n"/>
      <c r="I303" s="10" t="n"/>
      <c r="J303" s="11" t="n"/>
      <c r="K303" s="14" t="n"/>
      <c r="L303" s="10" t="n"/>
      <c r="M303" s="11" t="n"/>
      <c r="N303" s="14" t="n"/>
      <c r="O303" s="14" t="n"/>
      <c r="P303" s="13">
        <f>IF(OR(A303="",C303=""),"",IF(L303&lt;&gt;"","Returned",IF(I303="","Out",IF(NOW()&gt;I303+J303,"OVERDUE","Out"))))</f>
        <v/>
      </c>
      <c r="Q303" s="15">
        <f>IF(OR(A303="",B303=""),"",ROUND((IF(L303="",NOW(),L303+M303)-(A303+B303))*24,1))</f>
        <v/>
      </c>
      <c r="R303" s="16">
        <f>IF(OR(A303="",B303=""),"",A303+B303)</f>
        <v/>
      </c>
    </row>
    <row r="304">
      <c r="A304" s="10" t="n"/>
      <c r="B304" s="11" t="n"/>
      <c r="C304" s="12" t="n"/>
      <c r="D304" s="13">
        <f>IF(C304="","",IFERROR(VLOOKUP(C304,'Key inventory'!$A$5:$C$104,2,FALSE),""))</f>
        <v/>
      </c>
      <c r="E304" s="13">
        <f>IF(C304="","",IFERROR(VLOOKUP(C304,'Key inventory'!$A$5:$C$104,3,FALSE),""))</f>
        <v/>
      </c>
      <c r="F304" s="14" t="n"/>
      <c r="G304" s="12" t="n"/>
      <c r="H304" s="14" t="n"/>
      <c r="I304" s="10" t="n"/>
      <c r="J304" s="11" t="n"/>
      <c r="K304" s="14" t="n"/>
      <c r="L304" s="10" t="n"/>
      <c r="M304" s="11" t="n"/>
      <c r="N304" s="14" t="n"/>
      <c r="O304" s="14" t="n"/>
      <c r="P304" s="13">
        <f>IF(OR(A304="",C304=""),"",IF(L304&lt;&gt;"","Returned",IF(I304="","Out",IF(NOW()&gt;I304+J304,"OVERDUE","Out"))))</f>
        <v/>
      </c>
      <c r="Q304" s="15">
        <f>IF(OR(A304="",B304=""),"",ROUND((IF(L304="",NOW(),L304+M304)-(A304+B304))*24,1))</f>
        <v/>
      </c>
      <c r="R304" s="16">
        <f>IF(OR(A304="",B304=""),"",A304+B304)</f>
        <v/>
      </c>
    </row>
    <row r="305">
      <c r="A305" s="10" t="n"/>
      <c r="B305" s="11" t="n"/>
      <c r="C305" s="12" t="n"/>
      <c r="D305" s="13">
        <f>IF(C305="","",IFERROR(VLOOKUP(C305,'Key inventory'!$A$5:$C$104,2,FALSE),""))</f>
        <v/>
      </c>
      <c r="E305" s="13">
        <f>IF(C305="","",IFERROR(VLOOKUP(C305,'Key inventory'!$A$5:$C$104,3,FALSE),""))</f>
        <v/>
      </c>
      <c r="F305" s="14" t="n"/>
      <c r="G305" s="12" t="n"/>
      <c r="H305" s="14" t="n"/>
      <c r="I305" s="10" t="n"/>
      <c r="J305" s="11" t="n"/>
      <c r="K305" s="14" t="n"/>
      <c r="L305" s="10" t="n"/>
      <c r="M305" s="11" t="n"/>
      <c r="N305" s="14" t="n"/>
      <c r="O305" s="14" t="n"/>
      <c r="P305" s="13">
        <f>IF(OR(A305="",C305=""),"",IF(L305&lt;&gt;"","Returned",IF(I305="","Out",IF(NOW()&gt;I305+J305,"OVERDUE","Out"))))</f>
        <v/>
      </c>
      <c r="Q305" s="15">
        <f>IF(OR(A305="",B305=""),"",ROUND((IF(L305="",NOW(),L305+M305)-(A305+B305))*24,1))</f>
        <v/>
      </c>
      <c r="R305" s="16">
        <f>IF(OR(A305="",B305=""),"",A305+B305)</f>
        <v/>
      </c>
    </row>
    <row r="306">
      <c r="A306" s="10" t="n"/>
      <c r="B306" s="11" t="n"/>
      <c r="C306" s="12" t="n"/>
      <c r="D306" s="13">
        <f>IF(C306="","",IFERROR(VLOOKUP(C306,'Key inventory'!$A$5:$C$104,2,FALSE),""))</f>
        <v/>
      </c>
      <c r="E306" s="13">
        <f>IF(C306="","",IFERROR(VLOOKUP(C306,'Key inventory'!$A$5:$C$104,3,FALSE),""))</f>
        <v/>
      </c>
      <c r="F306" s="14" t="n"/>
      <c r="G306" s="12" t="n"/>
      <c r="H306" s="14" t="n"/>
      <c r="I306" s="10" t="n"/>
      <c r="J306" s="11" t="n"/>
      <c r="K306" s="14" t="n"/>
      <c r="L306" s="10" t="n"/>
      <c r="M306" s="11" t="n"/>
      <c r="N306" s="14" t="n"/>
      <c r="O306" s="14" t="n"/>
      <c r="P306" s="13">
        <f>IF(OR(A306="",C306=""),"",IF(L306&lt;&gt;"","Returned",IF(I306="","Out",IF(NOW()&gt;I306+J306,"OVERDUE","Out"))))</f>
        <v/>
      </c>
      <c r="Q306" s="15">
        <f>IF(OR(A306="",B306=""),"",ROUND((IF(L306="",NOW(),L306+M306)-(A306+B306))*24,1))</f>
        <v/>
      </c>
      <c r="R306" s="16">
        <f>IF(OR(A306="",B306=""),"",A306+B306)</f>
        <v/>
      </c>
    </row>
    <row r="307">
      <c r="A307" s="10" t="n"/>
      <c r="B307" s="11" t="n"/>
      <c r="C307" s="12" t="n"/>
      <c r="D307" s="13">
        <f>IF(C307="","",IFERROR(VLOOKUP(C307,'Key inventory'!$A$5:$C$104,2,FALSE),""))</f>
        <v/>
      </c>
      <c r="E307" s="13">
        <f>IF(C307="","",IFERROR(VLOOKUP(C307,'Key inventory'!$A$5:$C$104,3,FALSE),""))</f>
        <v/>
      </c>
      <c r="F307" s="14" t="n"/>
      <c r="G307" s="12" t="n"/>
      <c r="H307" s="14" t="n"/>
      <c r="I307" s="10" t="n"/>
      <c r="J307" s="11" t="n"/>
      <c r="K307" s="14" t="n"/>
      <c r="L307" s="10" t="n"/>
      <c r="M307" s="11" t="n"/>
      <c r="N307" s="14" t="n"/>
      <c r="O307" s="14" t="n"/>
      <c r="P307" s="13">
        <f>IF(OR(A307="",C307=""),"",IF(L307&lt;&gt;"","Returned",IF(I307="","Out",IF(NOW()&gt;I307+J307,"OVERDUE","Out"))))</f>
        <v/>
      </c>
      <c r="Q307" s="15">
        <f>IF(OR(A307="",B307=""),"",ROUND((IF(L307="",NOW(),L307+M307)-(A307+B307))*24,1))</f>
        <v/>
      </c>
      <c r="R307" s="16">
        <f>IF(OR(A307="",B307=""),"",A307+B307)</f>
        <v/>
      </c>
    </row>
    <row r="308">
      <c r="A308" s="10" t="n"/>
      <c r="B308" s="11" t="n"/>
      <c r="C308" s="12" t="n"/>
      <c r="D308" s="13">
        <f>IF(C308="","",IFERROR(VLOOKUP(C308,'Key inventory'!$A$5:$C$104,2,FALSE),""))</f>
        <v/>
      </c>
      <c r="E308" s="13">
        <f>IF(C308="","",IFERROR(VLOOKUP(C308,'Key inventory'!$A$5:$C$104,3,FALSE),""))</f>
        <v/>
      </c>
      <c r="F308" s="14" t="n"/>
      <c r="G308" s="12" t="n"/>
      <c r="H308" s="14" t="n"/>
      <c r="I308" s="10" t="n"/>
      <c r="J308" s="11" t="n"/>
      <c r="K308" s="14" t="n"/>
      <c r="L308" s="10" t="n"/>
      <c r="M308" s="11" t="n"/>
      <c r="N308" s="14" t="n"/>
      <c r="O308" s="14" t="n"/>
      <c r="P308" s="13">
        <f>IF(OR(A308="",C308=""),"",IF(L308&lt;&gt;"","Returned",IF(I308="","Out",IF(NOW()&gt;I308+J308,"OVERDUE","Out"))))</f>
        <v/>
      </c>
      <c r="Q308" s="15">
        <f>IF(OR(A308="",B308=""),"",ROUND((IF(L308="",NOW(),L308+M308)-(A308+B308))*24,1))</f>
        <v/>
      </c>
      <c r="R308" s="16">
        <f>IF(OR(A308="",B308=""),"",A308+B308)</f>
        <v/>
      </c>
    </row>
    <row r="309">
      <c r="A309" s="10" t="n"/>
      <c r="B309" s="11" t="n"/>
      <c r="C309" s="12" t="n"/>
      <c r="D309" s="13">
        <f>IF(C309="","",IFERROR(VLOOKUP(C309,'Key inventory'!$A$5:$C$104,2,FALSE),""))</f>
        <v/>
      </c>
      <c r="E309" s="13">
        <f>IF(C309="","",IFERROR(VLOOKUP(C309,'Key inventory'!$A$5:$C$104,3,FALSE),""))</f>
        <v/>
      </c>
      <c r="F309" s="14" t="n"/>
      <c r="G309" s="12" t="n"/>
      <c r="H309" s="14" t="n"/>
      <c r="I309" s="10" t="n"/>
      <c r="J309" s="11" t="n"/>
      <c r="K309" s="14" t="n"/>
      <c r="L309" s="10" t="n"/>
      <c r="M309" s="11" t="n"/>
      <c r="N309" s="14" t="n"/>
      <c r="O309" s="14" t="n"/>
      <c r="P309" s="13">
        <f>IF(OR(A309="",C309=""),"",IF(L309&lt;&gt;"","Returned",IF(I309="","Out",IF(NOW()&gt;I309+J309,"OVERDUE","Out"))))</f>
        <v/>
      </c>
      <c r="Q309" s="15">
        <f>IF(OR(A309="",B309=""),"",ROUND((IF(L309="",NOW(),L309+M309)-(A309+B309))*24,1))</f>
        <v/>
      </c>
      <c r="R309" s="16">
        <f>IF(OR(A309="",B309=""),"",A309+B309)</f>
        <v/>
      </c>
    </row>
    <row r="310">
      <c r="A310" s="10" t="n"/>
      <c r="B310" s="11" t="n"/>
      <c r="C310" s="12" t="n"/>
      <c r="D310" s="13">
        <f>IF(C310="","",IFERROR(VLOOKUP(C310,'Key inventory'!$A$5:$C$104,2,FALSE),""))</f>
        <v/>
      </c>
      <c r="E310" s="13">
        <f>IF(C310="","",IFERROR(VLOOKUP(C310,'Key inventory'!$A$5:$C$104,3,FALSE),""))</f>
        <v/>
      </c>
      <c r="F310" s="14" t="n"/>
      <c r="G310" s="12" t="n"/>
      <c r="H310" s="14" t="n"/>
      <c r="I310" s="10" t="n"/>
      <c r="J310" s="11" t="n"/>
      <c r="K310" s="14" t="n"/>
      <c r="L310" s="10" t="n"/>
      <c r="M310" s="11" t="n"/>
      <c r="N310" s="14" t="n"/>
      <c r="O310" s="14" t="n"/>
      <c r="P310" s="13">
        <f>IF(OR(A310="",C310=""),"",IF(L310&lt;&gt;"","Returned",IF(I310="","Out",IF(NOW()&gt;I310+J310,"OVERDUE","Out"))))</f>
        <v/>
      </c>
      <c r="Q310" s="15">
        <f>IF(OR(A310="",B310=""),"",ROUND((IF(L310="",NOW(),L310+M310)-(A310+B310))*24,1))</f>
        <v/>
      </c>
      <c r="R310" s="16">
        <f>IF(OR(A310="",B310=""),"",A310+B310)</f>
        <v/>
      </c>
    </row>
    <row r="311">
      <c r="A311" s="10" t="n"/>
      <c r="B311" s="11" t="n"/>
      <c r="C311" s="12" t="n"/>
      <c r="D311" s="13">
        <f>IF(C311="","",IFERROR(VLOOKUP(C311,'Key inventory'!$A$5:$C$104,2,FALSE),""))</f>
        <v/>
      </c>
      <c r="E311" s="13">
        <f>IF(C311="","",IFERROR(VLOOKUP(C311,'Key inventory'!$A$5:$C$104,3,FALSE),""))</f>
        <v/>
      </c>
      <c r="F311" s="14" t="n"/>
      <c r="G311" s="12" t="n"/>
      <c r="H311" s="14" t="n"/>
      <c r="I311" s="10" t="n"/>
      <c r="J311" s="11" t="n"/>
      <c r="K311" s="14" t="n"/>
      <c r="L311" s="10" t="n"/>
      <c r="M311" s="11" t="n"/>
      <c r="N311" s="14" t="n"/>
      <c r="O311" s="14" t="n"/>
      <c r="P311" s="13">
        <f>IF(OR(A311="",C311=""),"",IF(L311&lt;&gt;"","Returned",IF(I311="","Out",IF(NOW()&gt;I311+J311,"OVERDUE","Out"))))</f>
        <v/>
      </c>
      <c r="Q311" s="15">
        <f>IF(OR(A311="",B311=""),"",ROUND((IF(L311="",NOW(),L311+M311)-(A311+B311))*24,1))</f>
        <v/>
      </c>
      <c r="R311" s="16">
        <f>IF(OR(A311="",B311=""),"",A311+B311)</f>
        <v/>
      </c>
    </row>
    <row r="312">
      <c r="A312" s="10" t="n"/>
      <c r="B312" s="11" t="n"/>
      <c r="C312" s="12" t="n"/>
      <c r="D312" s="13">
        <f>IF(C312="","",IFERROR(VLOOKUP(C312,'Key inventory'!$A$5:$C$104,2,FALSE),""))</f>
        <v/>
      </c>
      <c r="E312" s="13">
        <f>IF(C312="","",IFERROR(VLOOKUP(C312,'Key inventory'!$A$5:$C$104,3,FALSE),""))</f>
        <v/>
      </c>
      <c r="F312" s="14" t="n"/>
      <c r="G312" s="12" t="n"/>
      <c r="H312" s="14" t="n"/>
      <c r="I312" s="10" t="n"/>
      <c r="J312" s="11" t="n"/>
      <c r="K312" s="14" t="n"/>
      <c r="L312" s="10" t="n"/>
      <c r="M312" s="11" t="n"/>
      <c r="N312" s="14" t="n"/>
      <c r="O312" s="14" t="n"/>
      <c r="P312" s="13">
        <f>IF(OR(A312="",C312=""),"",IF(L312&lt;&gt;"","Returned",IF(I312="","Out",IF(NOW()&gt;I312+J312,"OVERDUE","Out"))))</f>
        <v/>
      </c>
      <c r="Q312" s="15">
        <f>IF(OR(A312="",B312=""),"",ROUND((IF(L312="",NOW(),L312+M312)-(A312+B312))*24,1))</f>
        <v/>
      </c>
      <c r="R312" s="16">
        <f>IF(OR(A312="",B312=""),"",A312+B312)</f>
        <v/>
      </c>
    </row>
    <row r="313">
      <c r="A313" s="10" t="n"/>
      <c r="B313" s="11" t="n"/>
      <c r="C313" s="12" t="n"/>
      <c r="D313" s="13">
        <f>IF(C313="","",IFERROR(VLOOKUP(C313,'Key inventory'!$A$5:$C$104,2,FALSE),""))</f>
        <v/>
      </c>
      <c r="E313" s="13">
        <f>IF(C313="","",IFERROR(VLOOKUP(C313,'Key inventory'!$A$5:$C$104,3,FALSE),""))</f>
        <v/>
      </c>
      <c r="F313" s="14" t="n"/>
      <c r="G313" s="12" t="n"/>
      <c r="H313" s="14" t="n"/>
      <c r="I313" s="10" t="n"/>
      <c r="J313" s="11" t="n"/>
      <c r="K313" s="14" t="n"/>
      <c r="L313" s="10" t="n"/>
      <c r="M313" s="11" t="n"/>
      <c r="N313" s="14" t="n"/>
      <c r="O313" s="14" t="n"/>
      <c r="P313" s="13">
        <f>IF(OR(A313="",C313=""),"",IF(L313&lt;&gt;"","Returned",IF(I313="","Out",IF(NOW()&gt;I313+J313,"OVERDUE","Out"))))</f>
        <v/>
      </c>
      <c r="Q313" s="15">
        <f>IF(OR(A313="",B313=""),"",ROUND((IF(L313="",NOW(),L313+M313)-(A313+B313))*24,1))</f>
        <v/>
      </c>
      <c r="R313" s="16">
        <f>IF(OR(A313="",B313=""),"",A313+B313)</f>
        <v/>
      </c>
    </row>
    <row r="314">
      <c r="A314" s="10" t="n"/>
      <c r="B314" s="11" t="n"/>
      <c r="C314" s="12" t="n"/>
      <c r="D314" s="13">
        <f>IF(C314="","",IFERROR(VLOOKUP(C314,'Key inventory'!$A$5:$C$104,2,FALSE),""))</f>
        <v/>
      </c>
      <c r="E314" s="13">
        <f>IF(C314="","",IFERROR(VLOOKUP(C314,'Key inventory'!$A$5:$C$104,3,FALSE),""))</f>
        <v/>
      </c>
      <c r="F314" s="14" t="n"/>
      <c r="G314" s="12" t="n"/>
      <c r="H314" s="14" t="n"/>
      <c r="I314" s="10" t="n"/>
      <c r="J314" s="11" t="n"/>
      <c r="K314" s="14" t="n"/>
      <c r="L314" s="10" t="n"/>
      <c r="M314" s="11" t="n"/>
      <c r="N314" s="14" t="n"/>
      <c r="O314" s="14" t="n"/>
      <c r="P314" s="13">
        <f>IF(OR(A314="",C314=""),"",IF(L314&lt;&gt;"","Returned",IF(I314="","Out",IF(NOW()&gt;I314+J314,"OVERDUE","Out"))))</f>
        <v/>
      </c>
      <c r="Q314" s="15">
        <f>IF(OR(A314="",B314=""),"",ROUND((IF(L314="",NOW(),L314+M314)-(A314+B314))*24,1))</f>
        <v/>
      </c>
      <c r="R314" s="16">
        <f>IF(OR(A314="",B314=""),"",A314+B314)</f>
        <v/>
      </c>
    </row>
    <row r="315">
      <c r="A315" s="10" t="n"/>
      <c r="B315" s="11" t="n"/>
      <c r="C315" s="12" t="n"/>
      <c r="D315" s="13">
        <f>IF(C315="","",IFERROR(VLOOKUP(C315,'Key inventory'!$A$5:$C$104,2,FALSE),""))</f>
        <v/>
      </c>
      <c r="E315" s="13">
        <f>IF(C315="","",IFERROR(VLOOKUP(C315,'Key inventory'!$A$5:$C$104,3,FALSE),""))</f>
        <v/>
      </c>
      <c r="F315" s="14" t="n"/>
      <c r="G315" s="12" t="n"/>
      <c r="H315" s="14" t="n"/>
      <c r="I315" s="10" t="n"/>
      <c r="J315" s="11" t="n"/>
      <c r="K315" s="14" t="n"/>
      <c r="L315" s="10" t="n"/>
      <c r="M315" s="11" t="n"/>
      <c r="N315" s="14" t="n"/>
      <c r="O315" s="14" t="n"/>
      <c r="P315" s="13">
        <f>IF(OR(A315="",C315=""),"",IF(L315&lt;&gt;"","Returned",IF(I315="","Out",IF(NOW()&gt;I315+J315,"OVERDUE","Out"))))</f>
        <v/>
      </c>
      <c r="Q315" s="15">
        <f>IF(OR(A315="",B315=""),"",ROUND((IF(L315="",NOW(),L315+M315)-(A315+B315))*24,1))</f>
        <v/>
      </c>
      <c r="R315" s="16">
        <f>IF(OR(A315="",B315=""),"",A315+B315)</f>
        <v/>
      </c>
    </row>
    <row r="316">
      <c r="A316" s="10" t="n"/>
      <c r="B316" s="11" t="n"/>
      <c r="C316" s="12" t="n"/>
      <c r="D316" s="13">
        <f>IF(C316="","",IFERROR(VLOOKUP(C316,'Key inventory'!$A$5:$C$104,2,FALSE),""))</f>
        <v/>
      </c>
      <c r="E316" s="13">
        <f>IF(C316="","",IFERROR(VLOOKUP(C316,'Key inventory'!$A$5:$C$104,3,FALSE),""))</f>
        <v/>
      </c>
      <c r="F316" s="14" t="n"/>
      <c r="G316" s="12" t="n"/>
      <c r="H316" s="14" t="n"/>
      <c r="I316" s="10" t="n"/>
      <c r="J316" s="11" t="n"/>
      <c r="K316" s="14" t="n"/>
      <c r="L316" s="10" t="n"/>
      <c r="M316" s="11" t="n"/>
      <c r="N316" s="14" t="n"/>
      <c r="O316" s="14" t="n"/>
      <c r="P316" s="13">
        <f>IF(OR(A316="",C316=""),"",IF(L316&lt;&gt;"","Returned",IF(I316="","Out",IF(NOW()&gt;I316+J316,"OVERDUE","Out"))))</f>
        <v/>
      </c>
      <c r="Q316" s="15">
        <f>IF(OR(A316="",B316=""),"",ROUND((IF(L316="",NOW(),L316+M316)-(A316+B316))*24,1))</f>
        <v/>
      </c>
      <c r="R316" s="16">
        <f>IF(OR(A316="",B316=""),"",A316+B316)</f>
        <v/>
      </c>
    </row>
    <row r="317">
      <c r="A317" s="10" t="n"/>
      <c r="B317" s="11" t="n"/>
      <c r="C317" s="12" t="n"/>
      <c r="D317" s="13">
        <f>IF(C317="","",IFERROR(VLOOKUP(C317,'Key inventory'!$A$5:$C$104,2,FALSE),""))</f>
        <v/>
      </c>
      <c r="E317" s="13">
        <f>IF(C317="","",IFERROR(VLOOKUP(C317,'Key inventory'!$A$5:$C$104,3,FALSE),""))</f>
        <v/>
      </c>
      <c r="F317" s="14" t="n"/>
      <c r="G317" s="12" t="n"/>
      <c r="H317" s="14" t="n"/>
      <c r="I317" s="10" t="n"/>
      <c r="J317" s="11" t="n"/>
      <c r="K317" s="14" t="n"/>
      <c r="L317" s="10" t="n"/>
      <c r="M317" s="11" t="n"/>
      <c r="N317" s="14" t="n"/>
      <c r="O317" s="14" t="n"/>
      <c r="P317" s="13">
        <f>IF(OR(A317="",C317=""),"",IF(L317&lt;&gt;"","Returned",IF(I317="","Out",IF(NOW()&gt;I317+J317,"OVERDUE","Out"))))</f>
        <v/>
      </c>
      <c r="Q317" s="15">
        <f>IF(OR(A317="",B317=""),"",ROUND((IF(L317="",NOW(),L317+M317)-(A317+B317))*24,1))</f>
        <v/>
      </c>
      <c r="R317" s="16">
        <f>IF(OR(A317="",B317=""),"",A317+B317)</f>
        <v/>
      </c>
    </row>
    <row r="318">
      <c r="A318" s="10" t="n"/>
      <c r="B318" s="11" t="n"/>
      <c r="C318" s="12" t="n"/>
      <c r="D318" s="13">
        <f>IF(C318="","",IFERROR(VLOOKUP(C318,'Key inventory'!$A$5:$C$104,2,FALSE),""))</f>
        <v/>
      </c>
      <c r="E318" s="13">
        <f>IF(C318="","",IFERROR(VLOOKUP(C318,'Key inventory'!$A$5:$C$104,3,FALSE),""))</f>
        <v/>
      </c>
      <c r="F318" s="14" t="n"/>
      <c r="G318" s="12" t="n"/>
      <c r="H318" s="14" t="n"/>
      <c r="I318" s="10" t="n"/>
      <c r="J318" s="11" t="n"/>
      <c r="K318" s="14" t="n"/>
      <c r="L318" s="10" t="n"/>
      <c r="M318" s="11" t="n"/>
      <c r="N318" s="14" t="n"/>
      <c r="O318" s="14" t="n"/>
      <c r="P318" s="13">
        <f>IF(OR(A318="",C318=""),"",IF(L318&lt;&gt;"","Returned",IF(I318="","Out",IF(NOW()&gt;I318+J318,"OVERDUE","Out"))))</f>
        <v/>
      </c>
      <c r="Q318" s="15">
        <f>IF(OR(A318="",B318=""),"",ROUND((IF(L318="",NOW(),L318+M318)-(A318+B318))*24,1))</f>
        <v/>
      </c>
      <c r="R318" s="16">
        <f>IF(OR(A318="",B318=""),"",A318+B318)</f>
        <v/>
      </c>
    </row>
    <row r="319">
      <c r="A319" s="10" t="n"/>
      <c r="B319" s="11" t="n"/>
      <c r="C319" s="12" t="n"/>
      <c r="D319" s="13">
        <f>IF(C319="","",IFERROR(VLOOKUP(C319,'Key inventory'!$A$5:$C$104,2,FALSE),""))</f>
        <v/>
      </c>
      <c r="E319" s="13">
        <f>IF(C319="","",IFERROR(VLOOKUP(C319,'Key inventory'!$A$5:$C$104,3,FALSE),""))</f>
        <v/>
      </c>
      <c r="F319" s="14" t="n"/>
      <c r="G319" s="12" t="n"/>
      <c r="H319" s="14" t="n"/>
      <c r="I319" s="10" t="n"/>
      <c r="J319" s="11" t="n"/>
      <c r="K319" s="14" t="n"/>
      <c r="L319" s="10" t="n"/>
      <c r="M319" s="11" t="n"/>
      <c r="N319" s="14" t="n"/>
      <c r="O319" s="14" t="n"/>
      <c r="P319" s="13">
        <f>IF(OR(A319="",C319=""),"",IF(L319&lt;&gt;"","Returned",IF(I319="","Out",IF(NOW()&gt;I319+J319,"OVERDUE","Out"))))</f>
        <v/>
      </c>
      <c r="Q319" s="15">
        <f>IF(OR(A319="",B319=""),"",ROUND((IF(L319="",NOW(),L319+M319)-(A319+B319))*24,1))</f>
        <v/>
      </c>
      <c r="R319" s="16">
        <f>IF(OR(A319="",B319=""),"",A319+B319)</f>
        <v/>
      </c>
    </row>
    <row r="320">
      <c r="A320" s="10" t="n"/>
      <c r="B320" s="11" t="n"/>
      <c r="C320" s="12" t="n"/>
      <c r="D320" s="13">
        <f>IF(C320="","",IFERROR(VLOOKUP(C320,'Key inventory'!$A$5:$C$104,2,FALSE),""))</f>
        <v/>
      </c>
      <c r="E320" s="13">
        <f>IF(C320="","",IFERROR(VLOOKUP(C320,'Key inventory'!$A$5:$C$104,3,FALSE),""))</f>
        <v/>
      </c>
      <c r="F320" s="14" t="n"/>
      <c r="G320" s="12" t="n"/>
      <c r="H320" s="14" t="n"/>
      <c r="I320" s="10" t="n"/>
      <c r="J320" s="11" t="n"/>
      <c r="K320" s="14" t="n"/>
      <c r="L320" s="10" t="n"/>
      <c r="M320" s="11" t="n"/>
      <c r="N320" s="14" t="n"/>
      <c r="O320" s="14" t="n"/>
      <c r="P320" s="13">
        <f>IF(OR(A320="",C320=""),"",IF(L320&lt;&gt;"","Returned",IF(I320="","Out",IF(NOW()&gt;I320+J320,"OVERDUE","Out"))))</f>
        <v/>
      </c>
      <c r="Q320" s="15">
        <f>IF(OR(A320="",B320=""),"",ROUND((IF(L320="",NOW(),L320+M320)-(A320+B320))*24,1))</f>
        <v/>
      </c>
      <c r="R320" s="16">
        <f>IF(OR(A320="",B320=""),"",A320+B320)</f>
        <v/>
      </c>
    </row>
    <row r="321">
      <c r="A321" s="10" t="n"/>
      <c r="B321" s="11" t="n"/>
      <c r="C321" s="12" t="n"/>
      <c r="D321" s="13">
        <f>IF(C321="","",IFERROR(VLOOKUP(C321,'Key inventory'!$A$5:$C$104,2,FALSE),""))</f>
        <v/>
      </c>
      <c r="E321" s="13">
        <f>IF(C321="","",IFERROR(VLOOKUP(C321,'Key inventory'!$A$5:$C$104,3,FALSE),""))</f>
        <v/>
      </c>
      <c r="F321" s="14" t="n"/>
      <c r="G321" s="12" t="n"/>
      <c r="H321" s="14" t="n"/>
      <c r="I321" s="10" t="n"/>
      <c r="J321" s="11" t="n"/>
      <c r="K321" s="14" t="n"/>
      <c r="L321" s="10" t="n"/>
      <c r="M321" s="11" t="n"/>
      <c r="N321" s="14" t="n"/>
      <c r="O321" s="14" t="n"/>
      <c r="P321" s="13">
        <f>IF(OR(A321="",C321=""),"",IF(L321&lt;&gt;"","Returned",IF(I321="","Out",IF(NOW()&gt;I321+J321,"OVERDUE","Out"))))</f>
        <v/>
      </c>
      <c r="Q321" s="15">
        <f>IF(OR(A321="",B321=""),"",ROUND((IF(L321="",NOW(),L321+M321)-(A321+B321))*24,1))</f>
        <v/>
      </c>
      <c r="R321" s="16">
        <f>IF(OR(A321="",B321=""),"",A321+B321)</f>
        <v/>
      </c>
    </row>
    <row r="322">
      <c r="A322" s="10" t="n"/>
      <c r="B322" s="11" t="n"/>
      <c r="C322" s="12" t="n"/>
      <c r="D322" s="13">
        <f>IF(C322="","",IFERROR(VLOOKUP(C322,'Key inventory'!$A$5:$C$104,2,FALSE),""))</f>
        <v/>
      </c>
      <c r="E322" s="13">
        <f>IF(C322="","",IFERROR(VLOOKUP(C322,'Key inventory'!$A$5:$C$104,3,FALSE),""))</f>
        <v/>
      </c>
      <c r="F322" s="14" t="n"/>
      <c r="G322" s="12" t="n"/>
      <c r="H322" s="14" t="n"/>
      <c r="I322" s="10" t="n"/>
      <c r="J322" s="11" t="n"/>
      <c r="K322" s="14" t="n"/>
      <c r="L322" s="10" t="n"/>
      <c r="M322" s="11" t="n"/>
      <c r="N322" s="14" t="n"/>
      <c r="O322" s="14" t="n"/>
      <c r="P322" s="13">
        <f>IF(OR(A322="",C322=""),"",IF(L322&lt;&gt;"","Returned",IF(I322="","Out",IF(NOW()&gt;I322+J322,"OVERDUE","Out"))))</f>
        <v/>
      </c>
      <c r="Q322" s="15">
        <f>IF(OR(A322="",B322=""),"",ROUND((IF(L322="",NOW(),L322+M322)-(A322+B322))*24,1))</f>
        <v/>
      </c>
      <c r="R322" s="16">
        <f>IF(OR(A322="",B322=""),"",A322+B322)</f>
        <v/>
      </c>
    </row>
    <row r="323">
      <c r="A323" s="10" t="n"/>
      <c r="B323" s="11" t="n"/>
      <c r="C323" s="12" t="n"/>
      <c r="D323" s="13">
        <f>IF(C323="","",IFERROR(VLOOKUP(C323,'Key inventory'!$A$5:$C$104,2,FALSE),""))</f>
        <v/>
      </c>
      <c r="E323" s="13">
        <f>IF(C323="","",IFERROR(VLOOKUP(C323,'Key inventory'!$A$5:$C$104,3,FALSE),""))</f>
        <v/>
      </c>
      <c r="F323" s="14" t="n"/>
      <c r="G323" s="12" t="n"/>
      <c r="H323" s="14" t="n"/>
      <c r="I323" s="10" t="n"/>
      <c r="J323" s="11" t="n"/>
      <c r="K323" s="14" t="n"/>
      <c r="L323" s="10" t="n"/>
      <c r="M323" s="11" t="n"/>
      <c r="N323" s="14" t="n"/>
      <c r="O323" s="14" t="n"/>
      <c r="P323" s="13">
        <f>IF(OR(A323="",C323=""),"",IF(L323&lt;&gt;"","Returned",IF(I323="","Out",IF(NOW()&gt;I323+J323,"OVERDUE","Out"))))</f>
        <v/>
      </c>
      <c r="Q323" s="15">
        <f>IF(OR(A323="",B323=""),"",ROUND((IF(L323="",NOW(),L323+M323)-(A323+B323))*24,1))</f>
        <v/>
      </c>
      <c r="R323" s="16">
        <f>IF(OR(A323="",B323=""),"",A323+B323)</f>
        <v/>
      </c>
    </row>
    <row r="324">
      <c r="A324" s="10" t="n"/>
      <c r="B324" s="11" t="n"/>
      <c r="C324" s="12" t="n"/>
      <c r="D324" s="13">
        <f>IF(C324="","",IFERROR(VLOOKUP(C324,'Key inventory'!$A$5:$C$104,2,FALSE),""))</f>
        <v/>
      </c>
      <c r="E324" s="13">
        <f>IF(C324="","",IFERROR(VLOOKUP(C324,'Key inventory'!$A$5:$C$104,3,FALSE),""))</f>
        <v/>
      </c>
      <c r="F324" s="14" t="n"/>
      <c r="G324" s="12" t="n"/>
      <c r="H324" s="14" t="n"/>
      <c r="I324" s="10" t="n"/>
      <c r="J324" s="11" t="n"/>
      <c r="K324" s="14" t="n"/>
      <c r="L324" s="10" t="n"/>
      <c r="M324" s="11" t="n"/>
      <c r="N324" s="14" t="n"/>
      <c r="O324" s="14" t="n"/>
      <c r="P324" s="13">
        <f>IF(OR(A324="",C324=""),"",IF(L324&lt;&gt;"","Returned",IF(I324="","Out",IF(NOW()&gt;I324+J324,"OVERDUE","Out"))))</f>
        <v/>
      </c>
      <c r="Q324" s="15">
        <f>IF(OR(A324="",B324=""),"",ROUND((IF(L324="",NOW(),L324+M324)-(A324+B324))*24,1))</f>
        <v/>
      </c>
      <c r="R324" s="16">
        <f>IF(OR(A324="",B324=""),"",A324+B324)</f>
        <v/>
      </c>
    </row>
    <row r="325">
      <c r="A325" s="10" t="n"/>
      <c r="B325" s="11" t="n"/>
      <c r="C325" s="12" t="n"/>
      <c r="D325" s="13">
        <f>IF(C325="","",IFERROR(VLOOKUP(C325,'Key inventory'!$A$5:$C$104,2,FALSE),""))</f>
        <v/>
      </c>
      <c r="E325" s="13">
        <f>IF(C325="","",IFERROR(VLOOKUP(C325,'Key inventory'!$A$5:$C$104,3,FALSE),""))</f>
        <v/>
      </c>
      <c r="F325" s="14" t="n"/>
      <c r="G325" s="12" t="n"/>
      <c r="H325" s="14" t="n"/>
      <c r="I325" s="10" t="n"/>
      <c r="J325" s="11" t="n"/>
      <c r="K325" s="14" t="n"/>
      <c r="L325" s="10" t="n"/>
      <c r="M325" s="11" t="n"/>
      <c r="N325" s="14" t="n"/>
      <c r="O325" s="14" t="n"/>
      <c r="P325" s="13">
        <f>IF(OR(A325="",C325=""),"",IF(L325&lt;&gt;"","Returned",IF(I325="","Out",IF(NOW()&gt;I325+J325,"OVERDUE","Out"))))</f>
        <v/>
      </c>
      <c r="Q325" s="15">
        <f>IF(OR(A325="",B325=""),"",ROUND((IF(L325="",NOW(),L325+M325)-(A325+B325))*24,1))</f>
        <v/>
      </c>
      <c r="R325" s="16">
        <f>IF(OR(A325="",B325=""),"",A325+B325)</f>
        <v/>
      </c>
    </row>
    <row r="326">
      <c r="A326" s="10" t="n"/>
      <c r="B326" s="11" t="n"/>
      <c r="C326" s="12" t="n"/>
      <c r="D326" s="13">
        <f>IF(C326="","",IFERROR(VLOOKUP(C326,'Key inventory'!$A$5:$C$104,2,FALSE),""))</f>
        <v/>
      </c>
      <c r="E326" s="13">
        <f>IF(C326="","",IFERROR(VLOOKUP(C326,'Key inventory'!$A$5:$C$104,3,FALSE),""))</f>
        <v/>
      </c>
      <c r="F326" s="14" t="n"/>
      <c r="G326" s="12" t="n"/>
      <c r="H326" s="14" t="n"/>
      <c r="I326" s="10" t="n"/>
      <c r="J326" s="11" t="n"/>
      <c r="K326" s="14" t="n"/>
      <c r="L326" s="10" t="n"/>
      <c r="M326" s="11" t="n"/>
      <c r="N326" s="14" t="n"/>
      <c r="O326" s="14" t="n"/>
      <c r="P326" s="13">
        <f>IF(OR(A326="",C326=""),"",IF(L326&lt;&gt;"","Returned",IF(I326="","Out",IF(NOW()&gt;I326+J326,"OVERDUE","Out"))))</f>
        <v/>
      </c>
      <c r="Q326" s="15">
        <f>IF(OR(A326="",B326=""),"",ROUND((IF(L326="",NOW(),L326+M326)-(A326+B326))*24,1))</f>
        <v/>
      </c>
      <c r="R326" s="16">
        <f>IF(OR(A326="",B326=""),"",A326+B326)</f>
        <v/>
      </c>
    </row>
    <row r="327">
      <c r="A327" s="10" t="n"/>
      <c r="B327" s="11" t="n"/>
      <c r="C327" s="12" t="n"/>
      <c r="D327" s="13">
        <f>IF(C327="","",IFERROR(VLOOKUP(C327,'Key inventory'!$A$5:$C$104,2,FALSE),""))</f>
        <v/>
      </c>
      <c r="E327" s="13">
        <f>IF(C327="","",IFERROR(VLOOKUP(C327,'Key inventory'!$A$5:$C$104,3,FALSE),""))</f>
        <v/>
      </c>
      <c r="F327" s="14" t="n"/>
      <c r="G327" s="12" t="n"/>
      <c r="H327" s="14" t="n"/>
      <c r="I327" s="10" t="n"/>
      <c r="J327" s="11" t="n"/>
      <c r="K327" s="14" t="n"/>
      <c r="L327" s="10" t="n"/>
      <c r="M327" s="11" t="n"/>
      <c r="N327" s="14" t="n"/>
      <c r="O327" s="14" t="n"/>
      <c r="P327" s="13">
        <f>IF(OR(A327="",C327=""),"",IF(L327&lt;&gt;"","Returned",IF(I327="","Out",IF(NOW()&gt;I327+J327,"OVERDUE","Out"))))</f>
        <v/>
      </c>
      <c r="Q327" s="15">
        <f>IF(OR(A327="",B327=""),"",ROUND((IF(L327="",NOW(),L327+M327)-(A327+B327))*24,1))</f>
        <v/>
      </c>
      <c r="R327" s="16">
        <f>IF(OR(A327="",B327=""),"",A327+B327)</f>
        <v/>
      </c>
    </row>
    <row r="328">
      <c r="A328" s="10" t="n"/>
      <c r="B328" s="11" t="n"/>
      <c r="C328" s="12" t="n"/>
      <c r="D328" s="13">
        <f>IF(C328="","",IFERROR(VLOOKUP(C328,'Key inventory'!$A$5:$C$104,2,FALSE),""))</f>
        <v/>
      </c>
      <c r="E328" s="13">
        <f>IF(C328="","",IFERROR(VLOOKUP(C328,'Key inventory'!$A$5:$C$104,3,FALSE),""))</f>
        <v/>
      </c>
      <c r="F328" s="14" t="n"/>
      <c r="G328" s="12" t="n"/>
      <c r="H328" s="14" t="n"/>
      <c r="I328" s="10" t="n"/>
      <c r="J328" s="11" t="n"/>
      <c r="K328" s="14" t="n"/>
      <c r="L328" s="10" t="n"/>
      <c r="M328" s="11" t="n"/>
      <c r="N328" s="14" t="n"/>
      <c r="O328" s="14" t="n"/>
      <c r="P328" s="13">
        <f>IF(OR(A328="",C328=""),"",IF(L328&lt;&gt;"","Returned",IF(I328="","Out",IF(NOW()&gt;I328+J328,"OVERDUE","Out"))))</f>
        <v/>
      </c>
      <c r="Q328" s="15">
        <f>IF(OR(A328="",B328=""),"",ROUND((IF(L328="",NOW(),L328+M328)-(A328+B328))*24,1))</f>
        <v/>
      </c>
      <c r="R328" s="16">
        <f>IF(OR(A328="",B328=""),"",A328+B328)</f>
        <v/>
      </c>
    </row>
    <row r="329">
      <c r="A329" s="10" t="n"/>
      <c r="B329" s="11" t="n"/>
      <c r="C329" s="12" t="n"/>
      <c r="D329" s="13">
        <f>IF(C329="","",IFERROR(VLOOKUP(C329,'Key inventory'!$A$5:$C$104,2,FALSE),""))</f>
        <v/>
      </c>
      <c r="E329" s="13">
        <f>IF(C329="","",IFERROR(VLOOKUP(C329,'Key inventory'!$A$5:$C$104,3,FALSE),""))</f>
        <v/>
      </c>
      <c r="F329" s="14" t="n"/>
      <c r="G329" s="12" t="n"/>
      <c r="H329" s="14" t="n"/>
      <c r="I329" s="10" t="n"/>
      <c r="J329" s="11" t="n"/>
      <c r="K329" s="14" t="n"/>
      <c r="L329" s="10" t="n"/>
      <c r="M329" s="11" t="n"/>
      <c r="N329" s="14" t="n"/>
      <c r="O329" s="14" t="n"/>
      <c r="P329" s="13">
        <f>IF(OR(A329="",C329=""),"",IF(L329&lt;&gt;"","Returned",IF(I329="","Out",IF(NOW()&gt;I329+J329,"OVERDUE","Out"))))</f>
        <v/>
      </c>
      <c r="Q329" s="15">
        <f>IF(OR(A329="",B329=""),"",ROUND((IF(L329="",NOW(),L329+M329)-(A329+B329))*24,1))</f>
        <v/>
      </c>
      <c r="R329" s="16">
        <f>IF(OR(A329="",B329=""),"",A329+B329)</f>
        <v/>
      </c>
    </row>
    <row r="330">
      <c r="A330" s="10" t="n"/>
      <c r="B330" s="11" t="n"/>
      <c r="C330" s="12" t="n"/>
      <c r="D330" s="13">
        <f>IF(C330="","",IFERROR(VLOOKUP(C330,'Key inventory'!$A$5:$C$104,2,FALSE),""))</f>
        <v/>
      </c>
      <c r="E330" s="13">
        <f>IF(C330="","",IFERROR(VLOOKUP(C330,'Key inventory'!$A$5:$C$104,3,FALSE),""))</f>
        <v/>
      </c>
      <c r="F330" s="14" t="n"/>
      <c r="G330" s="12" t="n"/>
      <c r="H330" s="14" t="n"/>
      <c r="I330" s="10" t="n"/>
      <c r="J330" s="11" t="n"/>
      <c r="K330" s="14" t="n"/>
      <c r="L330" s="10" t="n"/>
      <c r="M330" s="11" t="n"/>
      <c r="N330" s="14" t="n"/>
      <c r="O330" s="14" t="n"/>
      <c r="P330" s="13">
        <f>IF(OR(A330="",C330=""),"",IF(L330&lt;&gt;"","Returned",IF(I330="","Out",IF(NOW()&gt;I330+J330,"OVERDUE","Out"))))</f>
        <v/>
      </c>
      <c r="Q330" s="15">
        <f>IF(OR(A330="",B330=""),"",ROUND((IF(L330="",NOW(),L330+M330)-(A330+B330))*24,1))</f>
        <v/>
      </c>
      <c r="R330" s="16">
        <f>IF(OR(A330="",B330=""),"",A330+B330)</f>
        <v/>
      </c>
    </row>
    <row r="331">
      <c r="A331" s="10" t="n"/>
      <c r="B331" s="11" t="n"/>
      <c r="C331" s="12" t="n"/>
      <c r="D331" s="13">
        <f>IF(C331="","",IFERROR(VLOOKUP(C331,'Key inventory'!$A$5:$C$104,2,FALSE),""))</f>
        <v/>
      </c>
      <c r="E331" s="13">
        <f>IF(C331="","",IFERROR(VLOOKUP(C331,'Key inventory'!$A$5:$C$104,3,FALSE),""))</f>
        <v/>
      </c>
      <c r="F331" s="14" t="n"/>
      <c r="G331" s="12" t="n"/>
      <c r="H331" s="14" t="n"/>
      <c r="I331" s="10" t="n"/>
      <c r="J331" s="11" t="n"/>
      <c r="K331" s="14" t="n"/>
      <c r="L331" s="10" t="n"/>
      <c r="M331" s="11" t="n"/>
      <c r="N331" s="14" t="n"/>
      <c r="O331" s="14" t="n"/>
      <c r="P331" s="13">
        <f>IF(OR(A331="",C331=""),"",IF(L331&lt;&gt;"","Returned",IF(I331="","Out",IF(NOW()&gt;I331+J331,"OVERDUE","Out"))))</f>
        <v/>
      </c>
      <c r="Q331" s="15">
        <f>IF(OR(A331="",B331=""),"",ROUND((IF(L331="",NOW(),L331+M331)-(A331+B331))*24,1))</f>
        <v/>
      </c>
      <c r="R331" s="16">
        <f>IF(OR(A331="",B331=""),"",A331+B331)</f>
        <v/>
      </c>
    </row>
    <row r="332">
      <c r="A332" s="10" t="n"/>
      <c r="B332" s="11" t="n"/>
      <c r="C332" s="12" t="n"/>
      <c r="D332" s="13">
        <f>IF(C332="","",IFERROR(VLOOKUP(C332,'Key inventory'!$A$5:$C$104,2,FALSE),""))</f>
        <v/>
      </c>
      <c r="E332" s="13">
        <f>IF(C332="","",IFERROR(VLOOKUP(C332,'Key inventory'!$A$5:$C$104,3,FALSE),""))</f>
        <v/>
      </c>
      <c r="F332" s="14" t="n"/>
      <c r="G332" s="12" t="n"/>
      <c r="H332" s="14" t="n"/>
      <c r="I332" s="10" t="n"/>
      <c r="J332" s="11" t="n"/>
      <c r="K332" s="14" t="n"/>
      <c r="L332" s="10" t="n"/>
      <c r="M332" s="11" t="n"/>
      <c r="N332" s="14" t="n"/>
      <c r="O332" s="14" t="n"/>
      <c r="P332" s="13">
        <f>IF(OR(A332="",C332=""),"",IF(L332&lt;&gt;"","Returned",IF(I332="","Out",IF(NOW()&gt;I332+J332,"OVERDUE","Out"))))</f>
        <v/>
      </c>
      <c r="Q332" s="15">
        <f>IF(OR(A332="",B332=""),"",ROUND((IF(L332="",NOW(),L332+M332)-(A332+B332))*24,1))</f>
        <v/>
      </c>
      <c r="R332" s="16">
        <f>IF(OR(A332="",B332=""),"",A332+B332)</f>
        <v/>
      </c>
    </row>
    <row r="333">
      <c r="A333" s="10" t="n"/>
      <c r="B333" s="11" t="n"/>
      <c r="C333" s="12" t="n"/>
      <c r="D333" s="13">
        <f>IF(C333="","",IFERROR(VLOOKUP(C333,'Key inventory'!$A$5:$C$104,2,FALSE),""))</f>
        <v/>
      </c>
      <c r="E333" s="13">
        <f>IF(C333="","",IFERROR(VLOOKUP(C333,'Key inventory'!$A$5:$C$104,3,FALSE),""))</f>
        <v/>
      </c>
      <c r="F333" s="14" t="n"/>
      <c r="G333" s="12" t="n"/>
      <c r="H333" s="14" t="n"/>
      <c r="I333" s="10" t="n"/>
      <c r="J333" s="11" t="n"/>
      <c r="K333" s="14" t="n"/>
      <c r="L333" s="10" t="n"/>
      <c r="M333" s="11" t="n"/>
      <c r="N333" s="14" t="n"/>
      <c r="O333" s="14" t="n"/>
      <c r="P333" s="13">
        <f>IF(OR(A333="",C333=""),"",IF(L333&lt;&gt;"","Returned",IF(I333="","Out",IF(NOW()&gt;I333+J333,"OVERDUE","Out"))))</f>
        <v/>
      </c>
      <c r="Q333" s="15">
        <f>IF(OR(A333="",B333=""),"",ROUND((IF(L333="",NOW(),L333+M333)-(A333+B333))*24,1))</f>
        <v/>
      </c>
      <c r="R333" s="16">
        <f>IF(OR(A333="",B333=""),"",A333+B333)</f>
        <v/>
      </c>
    </row>
    <row r="334">
      <c r="A334" s="10" t="n"/>
      <c r="B334" s="11" t="n"/>
      <c r="C334" s="12" t="n"/>
      <c r="D334" s="13">
        <f>IF(C334="","",IFERROR(VLOOKUP(C334,'Key inventory'!$A$5:$C$104,2,FALSE),""))</f>
        <v/>
      </c>
      <c r="E334" s="13">
        <f>IF(C334="","",IFERROR(VLOOKUP(C334,'Key inventory'!$A$5:$C$104,3,FALSE),""))</f>
        <v/>
      </c>
      <c r="F334" s="14" t="n"/>
      <c r="G334" s="12" t="n"/>
      <c r="H334" s="14" t="n"/>
      <c r="I334" s="10" t="n"/>
      <c r="J334" s="11" t="n"/>
      <c r="K334" s="14" t="n"/>
      <c r="L334" s="10" t="n"/>
      <c r="M334" s="11" t="n"/>
      <c r="N334" s="14" t="n"/>
      <c r="O334" s="14" t="n"/>
      <c r="P334" s="13">
        <f>IF(OR(A334="",C334=""),"",IF(L334&lt;&gt;"","Returned",IF(I334="","Out",IF(NOW()&gt;I334+J334,"OVERDUE","Out"))))</f>
        <v/>
      </c>
      <c r="Q334" s="15">
        <f>IF(OR(A334="",B334=""),"",ROUND((IF(L334="",NOW(),L334+M334)-(A334+B334))*24,1))</f>
        <v/>
      </c>
      <c r="R334" s="16">
        <f>IF(OR(A334="",B334=""),"",A334+B334)</f>
        <v/>
      </c>
    </row>
    <row r="335">
      <c r="A335" s="10" t="n"/>
      <c r="B335" s="11" t="n"/>
      <c r="C335" s="12" t="n"/>
      <c r="D335" s="13">
        <f>IF(C335="","",IFERROR(VLOOKUP(C335,'Key inventory'!$A$5:$C$104,2,FALSE),""))</f>
        <v/>
      </c>
      <c r="E335" s="13">
        <f>IF(C335="","",IFERROR(VLOOKUP(C335,'Key inventory'!$A$5:$C$104,3,FALSE),""))</f>
        <v/>
      </c>
      <c r="F335" s="14" t="n"/>
      <c r="G335" s="12" t="n"/>
      <c r="H335" s="14" t="n"/>
      <c r="I335" s="10" t="n"/>
      <c r="J335" s="11" t="n"/>
      <c r="K335" s="14" t="n"/>
      <c r="L335" s="10" t="n"/>
      <c r="M335" s="11" t="n"/>
      <c r="N335" s="14" t="n"/>
      <c r="O335" s="14" t="n"/>
      <c r="P335" s="13">
        <f>IF(OR(A335="",C335=""),"",IF(L335&lt;&gt;"","Returned",IF(I335="","Out",IF(NOW()&gt;I335+J335,"OVERDUE","Out"))))</f>
        <v/>
      </c>
      <c r="Q335" s="15">
        <f>IF(OR(A335="",B335=""),"",ROUND((IF(L335="",NOW(),L335+M335)-(A335+B335))*24,1))</f>
        <v/>
      </c>
      <c r="R335" s="16">
        <f>IF(OR(A335="",B335=""),"",A335+B335)</f>
        <v/>
      </c>
    </row>
    <row r="336">
      <c r="A336" s="10" t="n"/>
      <c r="B336" s="11" t="n"/>
      <c r="C336" s="12" t="n"/>
      <c r="D336" s="13">
        <f>IF(C336="","",IFERROR(VLOOKUP(C336,'Key inventory'!$A$5:$C$104,2,FALSE),""))</f>
        <v/>
      </c>
      <c r="E336" s="13">
        <f>IF(C336="","",IFERROR(VLOOKUP(C336,'Key inventory'!$A$5:$C$104,3,FALSE),""))</f>
        <v/>
      </c>
      <c r="F336" s="14" t="n"/>
      <c r="G336" s="12" t="n"/>
      <c r="H336" s="14" t="n"/>
      <c r="I336" s="10" t="n"/>
      <c r="J336" s="11" t="n"/>
      <c r="K336" s="14" t="n"/>
      <c r="L336" s="10" t="n"/>
      <c r="M336" s="11" t="n"/>
      <c r="N336" s="14" t="n"/>
      <c r="O336" s="14" t="n"/>
      <c r="P336" s="13">
        <f>IF(OR(A336="",C336=""),"",IF(L336&lt;&gt;"","Returned",IF(I336="","Out",IF(NOW()&gt;I336+J336,"OVERDUE","Out"))))</f>
        <v/>
      </c>
      <c r="Q336" s="15">
        <f>IF(OR(A336="",B336=""),"",ROUND((IF(L336="",NOW(),L336+M336)-(A336+B336))*24,1))</f>
        <v/>
      </c>
      <c r="R336" s="16">
        <f>IF(OR(A336="",B336=""),"",A336+B336)</f>
        <v/>
      </c>
    </row>
    <row r="337">
      <c r="A337" s="10" t="n"/>
      <c r="B337" s="11" t="n"/>
      <c r="C337" s="12" t="n"/>
      <c r="D337" s="13">
        <f>IF(C337="","",IFERROR(VLOOKUP(C337,'Key inventory'!$A$5:$C$104,2,FALSE),""))</f>
        <v/>
      </c>
      <c r="E337" s="13">
        <f>IF(C337="","",IFERROR(VLOOKUP(C337,'Key inventory'!$A$5:$C$104,3,FALSE),""))</f>
        <v/>
      </c>
      <c r="F337" s="14" t="n"/>
      <c r="G337" s="12" t="n"/>
      <c r="H337" s="14" t="n"/>
      <c r="I337" s="10" t="n"/>
      <c r="J337" s="11" t="n"/>
      <c r="K337" s="14" t="n"/>
      <c r="L337" s="10" t="n"/>
      <c r="M337" s="11" t="n"/>
      <c r="N337" s="14" t="n"/>
      <c r="O337" s="14" t="n"/>
      <c r="P337" s="13">
        <f>IF(OR(A337="",C337=""),"",IF(L337&lt;&gt;"","Returned",IF(I337="","Out",IF(NOW()&gt;I337+J337,"OVERDUE","Out"))))</f>
        <v/>
      </c>
      <c r="Q337" s="15">
        <f>IF(OR(A337="",B337=""),"",ROUND((IF(L337="",NOW(),L337+M337)-(A337+B337))*24,1))</f>
        <v/>
      </c>
      <c r="R337" s="16">
        <f>IF(OR(A337="",B337=""),"",A337+B337)</f>
        <v/>
      </c>
    </row>
    <row r="338">
      <c r="A338" s="10" t="n"/>
      <c r="B338" s="11" t="n"/>
      <c r="C338" s="12" t="n"/>
      <c r="D338" s="13">
        <f>IF(C338="","",IFERROR(VLOOKUP(C338,'Key inventory'!$A$5:$C$104,2,FALSE),""))</f>
        <v/>
      </c>
      <c r="E338" s="13">
        <f>IF(C338="","",IFERROR(VLOOKUP(C338,'Key inventory'!$A$5:$C$104,3,FALSE),""))</f>
        <v/>
      </c>
      <c r="F338" s="14" t="n"/>
      <c r="G338" s="12" t="n"/>
      <c r="H338" s="14" t="n"/>
      <c r="I338" s="10" t="n"/>
      <c r="J338" s="11" t="n"/>
      <c r="K338" s="14" t="n"/>
      <c r="L338" s="10" t="n"/>
      <c r="M338" s="11" t="n"/>
      <c r="N338" s="14" t="n"/>
      <c r="O338" s="14" t="n"/>
      <c r="P338" s="13">
        <f>IF(OR(A338="",C338=""),"",IF(L338&lt;&gt;"","Returned",IF(I338="","Out",IF(NOW()&gt;I338+J338,"OVERDUE","Out"))))</f>
        <v/>
      </c>
      <c r="Q338" s="15">
        <f>IF(OR(A338="",B338=""),"",ROUND((IF(L338="",NOW(),L338+M338)-(A338+B338))*24,1))</f>
        <v/>
      </c>
      <c r="R338" s="16">
        <f>IF(OR(A338="",B338=""),"",A338+B338)</f>
        <v/>
      </c>
    </row>
    <row r="339">
      <c r="A339" s="10" t="n"/>
      <c r="B339" s="11" t="n"/>
      <c r="C339" s="12" t="n"/>
      <c r="D339" s="13">
        <f>IF(C339="","",IFERROR(VLOOKUP(C339,'Key inventory'!$A$5:$C$104,2,FALSE),""))</f>
        <v/>
      </c>
      <c r="E339" s="13">
        <f>IF(C339="","",IFERROR(VLOOKUP(C339,'Key inventory'!$A$5:$C$104,3,FALSE),""))</f>
        <v/>
      </c>
      <c r="F339" s="14" t="n"/>
      <c r="G339" s="12" t="n"/>
      <c r="H339" s="14" t="n"/>
      <c r="I339" s="10" t="n"/>
      <c r="J339" s="11" t="n"/>
      <c r="K339" s="14" t="n"/>
      <c r="L339" s="10" t="n"/>
      <c r="M339" s="11" t="n"/>
      <c r="N339" s="14" t="n"/>
      <c r="O339" s="14" t="n"/>
      <c r="P339" s="13">
        <f>IF(OR(A339="",C339=""),"",IF(L339&lt;&gt;"","Returned",IF(I339="","Out",IF(NOW()&gt;I339+J339,"OVERDUE","Out"))))</f>
        <v/>
      </c>
      <c r="Q339" s="15">
        <f>IF(OR(A339="",B339=""),"",ROUND((IF(L339="",NOW(),L339+M339)-(A339+B339))*24,1))</f>
        <v/>
      </c>
      <c r="R339" s="16">
        <f>IF(OR(A339="",B339=""),"",A339+B339)</f>
        <v/>
      </c>
    </row>
    <row r="340">
      <c r="A340" s="10" t="n"/>
      <c r="B340" s="11" t="n"/>
      <c r="C340" s="12" t="n"/>
      <c r="D340" s="13">
        <f>IF(C340="","",IFERROR(VLOOKUP(C340,'Key inventory'!$A$5:$C$104,2,FALSE),""))</f>
        <v/>
      </c>
      <c r="E340" s="13">
        <f>IF(C340="","",IFERROR(VLOOKUP(C340,'Key inventory'!$A$5:$C$104,3,FALSE),""))</f>
        <v/>
      </c>
      <c r="F340" s="14" t="n"/>
      <c r="G340" s="12" t="n"/>
      <c r="H340" s="14" t="n"/>
      <c r="I340" s="10" t="n"/>
      <c r="J340" s="11" t="n"/>
      <c r="K340" s="14" t="n"/>
      <c r="L340" s="10" t="n"/>
      <c r="M340" s="11" t="n"/>
      <c r="N340" s="14" t="n"/>
      <c r="O340" s="14" t="n"/>
      <c r="P340" s="13">
        <f>IF(OR(A340="",C340=""),"",IF(L340&lt;&gt;"","Returned",IF(I340="","Out",IF(NOW()&gt;I340+J340,"OVERDUE","Out"))))</f>
        <v/>
      </c>
      <c r="Q340" s="15">
        <f>IF(OR(A340="",B340=""),"",ROUND((IF(L340="",NOW(),L340+M340)-(A340+B340))*24,1))</f>
        <v/>
      </c>
      <c r="R340" s="16">
        <f>IF(OR(A340="",B340=""),"",A340+B340)</f>
        <v/>
      </c>
    </row>
    <row r="341">
      <c r="A341" s="10" t="n"/>
      <c r="B341" s="11" t="n"/>
      <c r="C341" s="12" t="n"/>
      <c r="D341" s="13">
        <f>IF(C341="","",IFERROR(VLOOKUP(C341,'Key inventory'!$A$5:$C$104,2,FALSE),""))</f>
        <v/>
      </c>
      <c r="E341" s="13">
        <f>IF(C341="","",IFERROR(VLOOKUP(C341,'Key inventory'!$A$5:$C$104,3,FALSE),""))</f>
        <v/>
      </c>
      <c r="F341" s="14" t="n"/>
      <c r="G341" s="12" t="n"/>
      <c r="H341" s="14" t="n"/>
      <c r="I341" s="10" t="n"/>
      <c r="J341" s="11" t="n"/>
      <c r="K341" s="14" t="n"/>
      <c r="L341" s="10" t="n"/>
      <c r="M341" s="11" t="n"/>
      <c r="N341" s="14" t="n"/>
      <c r="O341" s="14" t="n"/>
      <c r="P341" s="13">
        <f>IF(OR(A341="",C341=""),"",IF(L341&lt;&gt;"","Returned",IF(I341="","Out",IF(NOW()&gt;I341+J341,"OVERDUE","Out"))))</f>
        <v/>
      </c>
      <c r="Q341" s="15">
        <f>IF(OR(A341="",B341=""),"",ROUND((IF(L341="",NOW(),L341+M341)-(A341+B341))*24,1))</f>
        <v/>
      </c>
      <c r="R341" s="16">
        <f>IF(OR(A341="",B341=""),"",A341+B341)</f>
        <v/>
      </c>
    </row>
    <row r="342">
      <c r="A342" s="10" t="n"/>
      <c r="B342" s="11" t="n"/>
      <c r="C342" s="12" t="n"/>
      <c r="D342" s="13">
        <f>IF(C342="","",IFERROR(VLOOKUP(C342,'Key inventory'!$A$5:$C$104,2,FALSE),""))</f>
        <v/>
      </c>
      <c r="E342" s="13">
        <f>IF(C342="","",IFERROR(VLOOKUP(C342,'Key inventory'!$A$5:$C$104,3,FALSE),""))</f>
        <v/>
      </c>
      <c r="F342" s="14" t="n"/>
      <c r="G342" s="12" t="n"/>
      <c r="H342" s="14" t="n"/>
      <c r="I342" s="10" t="n"/>
      <c r="J342" s="11" t="n"/>
      <c r="K342" s="14" t="n"/>
      <c r="L342" s="10" t="n"/>
      <c r="M342" s="11" t="n"/>
      <c r="N342" s="14" t="n"/>
      <c r="O342" s="14" t="n"/>
      <c r="P342" s="13">
        <f>IF(OR(A342="",C342=""),"",IF(L342&lt;&gt;"","Returned",IF(I342="","Out",IF(NOW()&gt;I342+J342,"OVERDUE","Out"))))</f>
        <v/>
      </c>
      <c r="Q342" s="15">
        <f>IF(OR(A342="",B342=""),"",ROUND((IF(L342="",NOW(),L342+M342)-(A342+B342))*24,1))</f>
        <v/>
      </c>
      <c r="R342" s="16">
        <f>IF(OR(A342="",B342=""),"",A342+B342)</f>
        <v/>
      </c>
    </row>
    <row r="343">
      <c r="A343" s="10" t="n"/>
      <c r="B343" s="11" t="n"/>
      <c r="C343" s="12" t="n"/>
      <c r="D343" s="13">
        <f>IF(C343="","",IFERROR(VLOOKUP(C343,'Key inventory'!$A$5:$C$104,2,FALSE),""))</f>
        <v/>
      </c>
      <c r="E343" s="13">
        <f>IF(C343="","",IFERROR(VLOOKUP(C343,'Key inventory'!$A$5:$C$104,3,FALSE),""))</f>
        <v/>
      </c>
      <c r="F343" s="14" t="n"/>
      <c r="G343" s="12" t="n"/>
      <c r="H343" s="14" t="n"/>
      <c r="I343" s="10" t="n"/>
      <c r="J343" s="11" t="n"/>
      <c r="K343" s="14" t="n"/>
      <c r="L343" s="10" t="n"/>
      <c r="M343" s="11" t="n"/>
      <c r="N343" s="14" t="n"/>
      <c r="O343" s="14" t="n"/>
      <c r="P343" s="13">
        <f>IF(OR(A343="",C343=""),"",IF(L343&lt;&gt;"","Returned",IF(I343="","Out",IF(NOW()&gt;I343+J343,"OVERDUE","Out"))))</f>
        <v/>
      </c>
      <c r="Q343" s="15">
        <f>IF(OR(A343="",B343=""),"",ROUND((IF(L343="",NOW(),L343+M343)-(A343+B343))*24,1))</f>
        <v/>
      </c>
      <c r="R343" s="16">
        <f>IF(OR(A343="",B343=""),"",A343+B343)</f>
        <v/>
      </c>
    </row>
    <row r="344">
      <c r="A344" s="10" t="n"/>
      <c r="B344" s="11" t="n"/>
      <c r="C344" s="12" t="n"/>
      <c r="D344" s="13">
        <f>IF(C344="","",IFERROR(VLOOKUP(C344,'Key inventory'!$A$5:$C$104,2,FALSE),""))</f>
        <v/>
      </c>
      <c r="E344" s="13">
        <f>IF(C344="","",IFERROR(VLOOKUP(C344,'Key inventory'!$A$5:$C$104,3,FALSE),""))</f>
        <v/>
      </c>
      <c r="F344" s="14" t="n"/>
      <c r="G344" s="12" t="n"/>
      <c r="H344" s="14" t="n"/>
      <c r="I344" s="10" t="n"/>
      <c r="J344" s="11" t="n"/>
      <c r="K344" s="14" t="n"/>
      <c r="L344" s="10" t="n"/>
      <c r="M344" s="11" t="n"/>
      <c r="N344" s="14" t="n"/>
      <c r="O344" s="14" t="n"/>
      <c r="P344" s="13">
        <f>IF(OR(A344="",C344=""),"",IF(L344&lt;&gt;"","Returned",IF(I344="","Out",IF(NOW()&gt;I344+J344,"OVERDUE","Out"))))</f>
        <v/>
      </c>
      <c r="Q344" s="15">
        <f>IF(OR(A344="",B344=""),"",ROUND((IF(L344="",NOW(),L344+M344)-(A344+B344))*24,1))</f>
        <v/>
      </c>
      <c r="R344" s="16">
        <f>IF(OR(A344="",B344=""),"",A344+B344)</f>
        <v/>
      </c>
    </row>
    <row r="345">
      <c r="A345" s="10" t="n"/>
      <c r="B345" s="11" t="n"/>
      <c r="C345" s="12" t="n"/>
      <c r="D345" s="13">
        <f>IF(C345="","",IFERROR(VLOOKUP(C345,'Key inventory'!$A$5:$C$104,2,FALSE),""))</f>
        <v/>
      </c>
      <c r="E345" s="13">
        <f>IF(C345="","",IFERROR(VLOOKUP(C345,'Key inventory'!$A$5:$C$104,3,FALSE),""))</f>
        <v/>
      </c>
      <c r="F345" s="14" t="n"/>
      <c r="G345" s="12" t="n"/>
      <c r="H345" s="14" t="n"/>
      <c r="I345" s="10" t="n"/>
      <c r="J345" s="11" t="n"/>
      <c r="K345" s="14" t="n"/>
      <c r="L345" s="10" t="n"/>
      <c r="M345" s="11" t="n"/>
      <c r="N345" s="14" t="n"/>
      <c r="O345" s="14" t="n"/>
      <c r="P345" s="13">
        <f>IF(OR(A345="",C345=""),"",IF(L345&lt;&gt;"","Returned",IF(I345="","Out",IF(NOW()&gt;I345+J345,"OVERDUE","Out"))))</f>
        <v/>
      </c>
      <c r="Q345" s="15">
        <f>IF(OR(A345="",B345=""),"",ROUND((IF(L345="",NOW(),L345+M345)-(A345+B345))*24,1))</f>
        <v/>
      </c>
      <c r="R345" s="16">
        <f>IF(OR(A345="",B345=""),"",A345+B345)</f>
        <v/>
      </c>
    </row>
    <row r="346">
      <c r="A346" s="10" t="n"/>
      <c r="B346" s="11" t="n"/>
      <c r="C346" s="12" t="n"/>
      <c r="D346" s="13">
        <f>IF(C346="","",IFERROR(VLOOKUP(C346,'Key inventory'!$A$5:$C$104,2,FALSE),""))</f>
        <v/>
      </c>
      <c r="E346" s="13">
        <f>IF(C346="","",IFERROR(VLOOKUP(C346,'Key inventory'!$A$5:$C$104,3,FALSE),""))</f>
        <v/>
      </c>
      <c r="F346" s="14" t="n"/>
      <c r="G346" s="12" t="n"/>
      <c r="H346" s="14" t="n"/>
      <c r="I346" s="10" t="n"/>
      <c r="J346" s="11" t="n"/>
      <c r="K346" s="14" t="n"/>
      <c r="L346" s="10" t="n"/>
      <c r="M346" s="11" t="n"/>
      <c r="N346" s="14" t="n"/>
      <c r="O346" s="14" t="n"/>
      <c r="P346" s="13">
        <f>IF(OR(A346="",C346=""),"",IF(L346&lt;&gt;"","Returned",IF(I346="","Out",IF(NOW()&gt;I346+J346,"OVERDUE","Out"))))</f>
        <v/>
      </c>
      <c r="Q346" s="15">
        <f>IF(OR(A346="",B346=""),"",ROUND((IF(L346="",NOW(),L346+M346)-(A346+B346))*24,1))</f>
        <v/>
      </c>
      <c r="R346" s="16">
        <f>IF(OR(A346="",B346=""),"",A346+B346)</f>
        <v/>
      </c>
    </row>
    <row r="347">
      <c r="A347" s="10" t="n"/>
      <c r="B347" s="11" t="n"/>
      <c r="C347" s="12" t="n"/>
      <c r="D347" s="13">
        <f>IF(C347="","",IFERROR(VLOOKUP(C347,'Key inventory'!$A$5:$C$104,2,FALSE),""))</f>
        <v/>
      </c>
      <c r="E347" s="13">
        <f>IF(C347="","",IFERROR(VLOOKUP(C347,'Key inventory'!$A$5:$C$104,3,FALSE),""))</f>
        <v/>
      </c>
      <c r="F347" s="14" t="n"/>
      <c r="G347" s="12" t="n"/>
      <c r="H347" s="14" t="n"/>
      <c r="I347" s="10" t="n"/>
      <c r="J347" s="11" t="n"/>
      <c r="K347" s="14" t="n"/>
      <c r="L347" s="10" t="n"/>
      <c r="M347" s="11" t="n"/>
      <c r="N347" s="14" t="n"/>
      <c r="O347" s="14" t="n"/>
      <c r="P347" s="13">
        <f>IF(OR(A347="",C347=""),"",IF(L347&lt;&gt;"","Returned",IF(I347="","Out",IF(NOW()&gt;I347+J347,"OVERDUE","Out"))))</f>
        <v/>
      </c>
      <c r="Q347" s="15">
        <f>IF(OR(A347="",B347=""),"",ROUND((IF(L347="",NOW(),L347+M347)-(A347+B347))*24,1))</f>
        <v/>
      </c>
      <c r="R347" s="16">
        <f>IF(OR(A347="",B347=""),"",A347+B347)</f>
        <v/>
      </c>
    </row>
    <row r="348">
      <c r="A348" s="10" t="n"/>
      <c r="B348" s="11" t="n"/>
      <c r="C348" s="12" t="n"/>
      <c r="D348" s="13">
        <f>IF(C348="","",IFERROR(VLOOKUP(C348,'Key inventory'!$A$5:$C$104,2,FALSE),""))</f>
        <v/>
      </c>
      <c r="E348" s="13">
        <f>IF(C348="","",IFERROR(VLOOKUP(C348,'Key inventory'!$A$5:$C$104,3,FALSE),""))</f>
        <v/>
      </c>
      <c r="F348" s="14" t="n"/>
      <c r="G348" s="12" t="n"/>
      <c r="H348" s="14" t="n"/>
      <c r="I348" s="10" t="n"/>
      <c r="J348" s="11" t="n"/>
      <c r="K348" s="14" t="n"/>
      <c r="L348" s="10" t="n"/>
      <c r="M348" s="11" t="n"/>
      <c r="N348" s="14" t="n"/>
      <c r="O348" s="14" t="n"/>
      <c r="P348" s="13">
        <f>IF(OR(A348="",C348=""),"",IF(L348&lt;&gt;"","Returned",IF(I348="","Out",IF(NOW()&gt;I348+J348,"OVERDUE","Out"))))</f>
        <v/>
      </c>
      <c r="Q348" s="15">
        <f>IF(OR(A348="",B348=""),"",ROUND((IF(L348="",NOW(),L348+M348)-(A348+B348))*24,1))</f>
        <v/>
      </c>
      <c r="R348" s="16">
        <f>IF(OR(A348="",B348=""),"",A348+B348)</f>
        <v/>
      </c>
    </row>
    <row r="349">
      <c r="A349" s="10" t="n"/>
      <c r="B349" s="11" t="n"/>
      <c r="C349" s="12" t="n"/>
      <c r="D349" s="13">
        <f>IF(C349="","",IFERROR(VLOOKUP(C349,'Key inventory'!$A$5:$C$104,2,FALSE),""))</f>
        <v/>
      </c>
      <c r="E349" s="13">
        <f>IF(C349="","",IFERROR(VLOOKUP(C349,'Key inventory'!$A$5:$C$104,3,FALSE),""))</f>
        <v/>
      </c>
      <c r="F349" s="14" t="n"/>
      <c r="G349" s="12" t="n"/>
      <c r="H349" s="14" t="n"/>
      <c r="I349" s="10" t="n"/>
      <c r="J349" s="11" t="n"/>
      <c r="K349" s="14" t="n"/>
      <c r="L349" s="10" t="n"/>
      <c r="M349" s="11" t="n"/>
      <c r="N349" s="14" t="n"/>
      <c r="O349" s="14" t="n"/>
      <c r="P349" s="13">
        <f>IF(OR(A349="",C349=""),"",IF(L349&lt;&gt;"","Returned",IF(I349="","Out",IF(NOW()&gt;I349+J349,"OVERDUE","Out"))))</f>
        <v/>
      </c>
      <c r="Q349" s="15">
        <f>IF(OR(A349="",B349=""),"",ROUND((IF(L349="",NOW(),L349+M349)-(A349+B349))*24,1))</f>
        <v/>
      </c>
      <c r="R349" s="16">
        <f>IF(OR(A349="",B349=""),"",A349+B349)</f>
        <v/>
      </c>
    </row>
    <row r="350">
      <c r="A350" s="10" t="n"/>
      <c r="B350" s="11" t="n"/>
      <c r="C350" s="12" t="n"/>
      <c r="D350" s="13">
        <f>IF(C350="","",IFERROR(VLOOKUP(C350,'Key inventory'!$A$5:$C$104,2,FALSE),""))</f>
        <v/>
      </c>
      <c r="E350" s="13">
        <f>IF(C350="","",IFERROR(VLOOKUP(C350,'Key inventory'!$A$5:$C$104,3,FALSE),""))</f>
        <v/>
      </c>
      <c r="F350" s="14" t="n"/>
      <c r="G350" s="12" t="n"/>
      <c r="H350" s="14" t="n"/>
      <c r="I350" s="10" t="n"/>
      <c r="J350" s="11" t="n"/>
      <c r="K350" s="14" t="n"/>
      <c r="L350" s="10" t="n"/>
      <c r="M350" s="11" t="n"/>
      <c r="N350" s="14" t="n"/>
      <c r="O350" s="14" t="n"/>
      <c r="P350" s="13">
        <f>IF(OR(A350="",C350=""),"",IF(L350&lt;&gt;"","Returned",IF(I350="","Out",IF(NOW()&gt;I350+J350,"OVERDUE","Out"))))</f>
        <v/>
      </c>
      <c r="Q350" s="15">
        <f>IF(OR(A350="",B350=""),"",ROUND((IF(L350="",NOW(),L350+M350)-(A350+B350))*24,1))</f>
        <v/>
      </c>
      <c r="R350" s="16">
        <f>IF(OR(A350="",B350=""),"",A350+B350)</f>
        <v/>
      </c>
    </row>
    <row r="351">
      <c r="A351" s="10" t="n"/>
      <c r="B351" s="11" t="n"/>
      <c r="C351" s="12" t="n"/>
      <c r="D351" s="13">
        <f>IF(C351="","",IFERROR(VLOOKUP(C351,'Key inventory'!$A$5:$C$104,2,FALSE),""))</f>
        <v/>
      </c>
      <c r="E351" s="13">
        <f>IF(C351="","",IFERROR(VLOOKUP(C351,'Key inventory'!$A$5:$C$104,3,FALSE),""))</f>
        <v/>
      </c>
      <c r="F351" s="14" t="n"/>
      <c r="G351" s="12" t="n"/>
      <c r="H351" s="14" t="n"/>
      <c r="I351" s="10" t="n"/>
      <c r="J351" s="11" t="n"/>
      <c r="K351" s="14" t="n"/>
      <c r="L351" s="10" t="n"/>
      <c r="M351" s="11" t="n"/>
      <c r="N351" s="14" t="n"/>
      <c r="O351" s="14" t="n"/>
      <c r="P351" s="13">
        <f>IF(OR(A351="",C351=""),"",IF(L351&lt;&gt;"","Returned",IF(I351="","Out",IF(NOW()&gt;I351+J351,"OVERDUE","Out"))))</f>
        <v/>
      </c>
      <c r="Q351" s="15">
        <f>IF(OR(A351="",B351=""),"",ROUND((IF(L351="",NOW(),L351+M351)-(A351+B351))*24,1))</f>
        <v/>
      </c>
      <c r="R351" s="16">
        <f>IF(OR(A351="",B351=""),"",A351+B351)</f>
        <v/>
      </c>
    </row>
    <row r="352">
      <c r="A352" s="10" t="n"/>
      <c r="B352" s="11" t="n"/>
      <c r="C352" s="12" t="n"/>
      <c r="D352" s="13">
        <f>IF(C352="","",IFERROR(VLOOKUP(C352,'Key inventory'!$A$5:$C$104,2,FALSE),""))</f>
        <v/>
      </c>
      <c r="E352" s="13">
        <f>IF(C352="","",IFERROR(VLOOKUP(C352,'Key inventory'!$A$5:$C$104,3,FALSE),""))</f>
        <v/>
      </c>
      <c r="F352" s="14" t="n"/>
      <c r="G352" s="12" t="n"/>
      <c r="H352" s="14" t="n"/>
      <c r="I352" s="10" t="n"/>
      <c r="J352" s="11" t="n"/>
      <c r="K352" s="14" t="n"/>
      <c r="L352" s="10" t="n"/>
      <c r="M352" s="11" t="n"/>
      <c r="N352" s="14" t="n"/>
      <c r="O352" s="14" t="n"/>
      <c r="P352" s="13">
        <f>IF(OR(A352="",C352=""),"",IF(L352&lt;&gt;"","Returned",IF(I352="","Out",IF(NOW()&gt;I352+J352,"OVERDUE","Out"))))</f>
        <v/>
      </c>
      <c r="Q352" s="15">
        <f>IF(OR(A352="",B352=""),"",ROUND((IF(L352="",NOW(),L352+M352)-(A352+B352))*24,1))</f>
        <v/>
      </c>
      <c r="R352" s="16">
        <f>IF(OR(A352="",B352=""),"",A352+B352)</f>
        <v/>
      </c>
    </row>
    <row r="353">
      <c r="A353" s="10" t="n"/>
      <c r="B353" s="11" t="n"/>
      <c r="C353" s="12" t="n"/>
      <c r="D353" s="13">
        <f>IF(C353="","",IFERROR(VLOOKUP(C353,'Key inventory'!$A$5:$C$104,2,FALSE),""))</f>
        <v/>
      </c>
      <c r="E353" s="13">
        <f>IF(C353="","",IFERROR(VLOOKUP(C353,'Key inventory'!$A$5:$C$104,3,FALSE),""))</f>
        <v/>
      </c>
      <c r="F353" s="14" t="n"/>
      <c r="G353" s="12" t="n"/>
      <c r="H353" s="14" t="n"/>
      <c r="I353" s="10" t="n"/>
      <c r="J353" s="11" t="n"/>
      <c r="K353" s="14" t="n"/>
      <c r="L353" s="10" t="n"/>
      <c r="M353" s="11" t="n"/>
      <c r="N353" s="14" t="n"/>
      <c r="O353" s="14" t="n"/>
      <c r="P353" s="13">
        <f>IF(OR(A353="",C353=""),"",IF(L353&lt;&gt;"","Returned",IF(I353="","Out",IF(NOW()&gt;I353+J353,"OVERDUE","Out"))))</f>
        <v/>
      </c>
      <c r="Q353" s="15">
        <f>IF(OR(A353="",B353=""),"",ROUND((IF(L353="",NOW(),L353+M353)-(A353+B353))*24,1))</f>
        <v/>
      </c>
      <c r="R353" s="16">
        <f>IF(OR(A353="",B353=""),"",A353+B353)</f>
        <v/>
      </c>
    </row>
    <row r="354">
      <c r="A354" s="10" t="n"/>
      <c r="B354" s="11" t="n"/>
      <c r="C354" s="12" t="n"/>
      <c r="D354" s="13">
        <f>IF(C354="","",IFERROR(VLOOKUP(C354,'Key inventory'!$A$5:$C$104,2,FALSE),""))</f>
        <v/>
      </c>
      <c r="E354" s="13">
        <f>IF(C354="","",IFERROR(VLOOKUP(C354,'Key inventory'!$A$5:$C$104,3,FALSE),""))</f>
        <v/>
      </c>
      <c r="F354" s="14" t="n"/>
      <c r="G354" s="12" t="n"/>
      <c r="H354" s="14" t="n"/>
      <c r="I354" s="10" t="n"/>
      <c r="J354" s="11" t="n"/>
      <c r="K354" s="14" t="n"/>
      <c r="L354" s="10" t="n"/>
      <c r="M354" s="11" t="n"/>
      <c r="N354" s="14" t="n"/>
      <c r="O354" s="14" t="n"/>
      <c r="P354" s="13">
        <f>IF(OR(A354="",C354=""),"",IF(L354&lt;&gt;"","Returned",IF(I354="","Out",IF(NOW()&gt;I354+J354,"OVERDUE","Out"))))</f>
        <v/>
      </c>
      <c r="Q354" s="15">
        <f>IF(OR(A354="",B354=""),"",ROUND((IF(L354="",NOW(),L354+M354)-(A354+B354))*24,1))</f>
        <v/>
      </c>
      <c r="R354" s="16">
        <f>IF(OR(A354="",B354=""),"",A354+B354)</f>
        <v/>
      </c>
    </row>
    <row r="355">
      <c r="A355" s="10" t="n"/>
      <c r="B355" s="11" t="n"/>
      <c r="C355" s="12" t="n"/>
      <c r="D355" s="13">
        <f>IF(C355="","",IFERROR(VLOOKUP(C355,'Key inventory'!$A$5:$C$104,2,FALSE),""))</f>
        <v/>
      </c>
      <c r="E355" s="13">
        <f>IF(C355="","",IFERROR(VLOOKUP(C355,'Key inventory'!$A$5:$C$104,3,FALSE),""))</f>
        <v/>
      </c>
      <c r="F355" s="14" t="n"/>
      <c r="G355" s="12" t="n"/>
      <c r="H355" s="14" t="n"/>
      <c r="I355" s="10" t="n"/>
      <c r="J355" s="11" t="n"/>
      <c r="K355" s="14" t="n"/>
      <c r="L355" s="10" t="n"/>
      <c r="M355" s="11" t="n"/>
      <c r="N355" s="14" t="n"/>
      <c r="O355" s="14" t="n"/>
      <c r="P355" s="13">
        <f>IF(OR(A355="",C355=""),"",IF(L355&lt;&gt;"","Returned",IF(I355="","Out",IF(NOW()&gt;I355+J355,"OVERDUE","Out"))))</f>
        <v/>
      </c>
      <c r="Q355" s="15">
        <f>IF(OR(A355="",B355=""),"",ROUND((IF(L355="",NOW(),L355+M355)-(A355+B355))*24,1))</f>
        <v/>
      </c>
      <c r="R355" s="16">
        <f>IF(OR(A355="",B355=""),"",A355+B355)</f>
        <v/>
      </c>
    </row>
    <row r="356">
      <c r="A356" s="10" t="n"/>
      <c r="B356" s="11" t="n"/>
      <c r="C356" s="12" t="n"/>
      <c r="D356" s="13">
        <f>IF(C356="","",IFERROR(VLOOKUP(C356,'Key inventory'!$A$5:$C$104,2,FALSE),""))</f>
        <v/>
      </c>
      <c r="E356" s="13">
        <f>IF(C356="","",IFERROR(VLOOKUP(C356,'Key inventory'!$A$5:$C$104,3,FALSE),""))</f>
        <v/>
      </c>
      <c r="F356" s="14" t="n"/>
      <c r="G356" s="12" t="n"/>
      <c r="H356" s="14" t="n"/>
      <c r="I356" s="10" t="n"/>
      <c r="J356" s="11" t="n"/>
      <c r="K356" s="14" t="n"/>
      <c r="L356" s="10" t="n"/>
      <c r="M356" s="11" t="n"/>
      <c r="N356" s="14" t="n"/>
      <c r="O356" s="14" t="n"/>
      <c r="P356" s="13">
        <f>IF(OR(A356="",C356=""),"",IF(L356&lt;&gt;"","Returned",IF(I356="","Out",IF(NOW()&gt;I356+J356,"OVERDUE","Out"))))</f>
        <v/>
      </c>
      <c r="Q356" s="15">
        <f>IF(OR(A356="",B356=""),"",ROUND((IF(L356="",NOW(),L356+M356)-(A356+B356))*24,1))</f>
        <v/>
      </c>
      <c r="R356" s="16">
        <f>IF(OR(A356="",B356=""),"",A356+B356)</f>
        <v/>
      </c>
    </row>
    <row r="357">
      <c r="A357" s="10" t="n"/>
      <c r="B357" s="11" t="n"/>
      <c r="C357" s="12" t="n"/>
      <c r="D357" s="13">
        <f>IF(C357="","",IFERROR(VLOOKUP(C357,'Key inventory'!$A$5:$C$104,2,FALSE),""))</f>
        <v/>
      </c>
      <c r="E357" s="13">
        <f>IF(C357="","",IFERROR(VLOOKUP(C357,'Key inventory'!$A$5:$C$104,3,FALSE),""))</f>
        <v/>
      </c>
      <c r="F357" s="14" t="n"/>
      <c r="G357" s="12" t="n"/>
      <c r="H357" s="14" t="n"/>
      <c r="I357" s="10" t="n"/>
      <c r="J357" s="11" t="n"/>
      <c r="K357" s="14" t="n"/>
      <c r="L357" s="10" t="n"/>
      <c r="M357" s="11" t="n"/>
      <c r="N357" s="14" t="n"/>
      <c r="O357" s="14" t="n"/>
      <c r="P357" s="13">
        <f>IF(OR(A357="",C357=""),"",IF(L357&lt;&gt;"","Returned",IF(I357="","Out",IF(NOW()&gt;I357+J357,"OVERDUE","Out"))))</f>
        <v/>
      </c>
      <c r="Q357" s="15">
        <f>IF(OR(A357="",B357=""),"",ROUND((IF(L357="",NOW(),L357+M357)-(A357+B357))*24,1))</f>
        <v/>
      </c>
      <c r="R357" s="16">
        <f>IF(OR(A357="",B357=""),"",A357+B357)</f>
        <v/>
      </c>
    </row>
    <row r="358">
      <c r="A358" s="10" t="n"/>
      <c r="B358" s="11" t="n"/>
      <c r="C358" s="12" t="n"/>
      <c r="D358" s="13">
        <f>IF(C358="","",IFERROR(VLOOKUP(C358,'Key inventory'!$A$5:$C$104,2,FALSE),""))</f>
        <v/>
      </c>
      <c r="E358" s="13">
        <f>IF(C358="","",IFERROR(VLOOKUP(C358,'Key inventory'!$A$5:$C$104,3,FALSE),""))</f>
        <v/>
      </c>
      <c r="F358" s="14" t="n"/>
      <c r="G358" s="12" t="n"/>
      <c r="H358" s="14" t="n"/>
      <c r="I358" s="10" t="n"/>
      <c r="J358" s="11" t="n"/>
      <c r="K358" s="14" t="n"/>
      <c r="L358" s="10" t="n"/>
      <c r="M358" s="11" t="n"/>
      <c r="N358" s="14" t="n"/>
      <c r="O358" s="14" t="n"/>
      <c r="P358" s="13">
        <f>IF(OR(A358="",C358=""),"",IF(L358&lt;&gt;"","Returned",IF(I358="","Out",IF(NOW()&gt;I358+J358,"OVERDUE","Out"))))</f>
        <v/>
      </c>
      <c r="Q358" s="15">
        <f>IF(OR(A358="",B358=""),"",ROUND((IF(L358="",NOW(),L358+M358)-(A358+B358))*24,1))</f>
        <v/>
      </c>
      <c r="R358" s="16">
        <f>IF(OR(A358="",B358=""),"",A358+B358)</f>
        <v/>
      </c>
    </row>
    <row r="359">
      <c r="A359" s="10" t="n"/>
      <c r="B359" s="11" t="n"/>
      <c r="C359" s="12" t="n"/>
      <c r="D359" s="13">
        <f>IF(C359="","",IFERROR(VLOOKUP(C359,'Key inventory'!$A$5:$C$104,2,FALSE),""))</f>
        <v/>
      </c>
      <c r="E359" s="13">
        <f>IF(C359="","",IFERROR(VLOOKUP(C359,'Key inventory'!$A$5:$C$104,3,FALSE),""))</f>
        <v/>
      </c>
      <c r="F359" s="14" t="n"/>
      <c r="G359" s="12" t="n"/>
      <c r="H359" s="14" t="n"/>
      <c r="I359" s="10" t="n"/>
      <c r="J359" s="11" t="n"/>
      <c r="K359" s="14" t="n"/>
      <c r="L359" s="10" t="n"/>
      <c r="M359" s="11" t="n"/>
      <c r="N359" s="14" t="n"/>
      <c r="O359" s="14" t="n"/>
      <c r="P359" s="13">
        <f>IF(OR(A359="",C359=""),"",IF(L359&lt;&gt;"","Returned",IF(I359="","Out",IF(NOW()&gt;I359+J359,"OVERDUE","Out"))))</f>
        <v/>
      </c>
      <c r="Q359" s="15">
        <f>IF(OR(A359="",B359=""),"",ROUND((IF(L359="",NOW(),L359+M359)-(A359+B359))*24,1))</f>
        <v/>
      </c>
      <c r="R359" s="16">
        <f>IF(OR(A359="",B359=""),"",A359+B359)</f>
        <v/>
      </c>
    </row>
    <row r="360">
      <c r="A360" s="10" t="n"/>
      <c r="B360" s="11" t="n"/>
      <c r="C360" s="12" t="n"/>
      <c r="D360" s="13">
        <f>IF(C360="","",IFERROR(VLOOKUP(C360,'Key inventory'!$A$5:$C$104,2,FALSE),""))</f>
        <v/>
      </c>
      <c r="E360" s="13">
        <f>IF(C360="","",IFERROR(VLOOKUP(C360,'Key inventory'!$A$5:$C$104,3,FALSE),""))</f>
        <v/>
      </c>
      <c r="F360" s="14" t="n"/>
      <c r="G360" s="12" t="n"/>
      <c r="H360" s="14" t="n"/>
      <c r="I360" s="10" t="n"/>
      <c r="J360" s="11" t="n"/>
      <c r="K360" s="14" t="n"/>
      <c r="L360" s="10" t="n"/>
      <c r="M360" s="11" t="n"/>
      <c r="N360" s="14" t="n"/>
      <c r="O360" s="14" t="n"/>
      <c r="P360" s="13">
        <f>IF(OR(A360="",C360=""),"",IF(L360&lt;&gt;"","Returned",IF(I360="","Out",IF(NOW()&gt;I360+J360,"OVERDUE","Out"))))</f>
        <v/>
      </c>
      <c r="Q360" s="15">
        <f>IF(OR(A360="",B360=""),"",ROUND((IF(L360="",NOW(),L360+M360)-(A360+B360))*24,1))</f>
        <v/>
      </c>
      <c r="R360" s="16">
        <f>IF(OR(A360="",B360=""),"",A360+B360)</f>
        <v/>
      </c>
    </row>
    <row r="361">
      <c r="A361" s="10" t="n"/>
      <c r="B361" s="11" t="n"/>
      <c r="C361" s="12" t="n"/>
      <c r="D361" s="13">
        <f>IF(C361="","",IFERROR(VLOOKUP(C361,'Key inventory'!$A$5:$C$104,2,FALSE),""))</f>
        <v/>
      </c>
      <c r="E361" s="13">
        <f>IF(C361="","",IFERROR(VLOOKUP(C361,'Key inventory'!$A$5:$C$104,3,FALSE),""))</f>
        <v/>
      </c>
      <c r="F361" s="14" t="n"/>
      <c r="G361" s="12" t="n"/>
      <c r="H361" s="14" t="n"/>
      <c r="I361" s="10" t="n"/>
      <c r="J361" s="11" t="n"/>
      <c r="K361" s="14" t="n"/>
      <c r="L361" s="10" t="n"/>
      <c r="M361" s="11" t="n"/>
      <c r="N361" s="14" t="n"/>
      <c r="O361" s="14" t="n"/>
      <c r="P361" s="13">
        <f>IF(OR(A361="",C361=""),"",IF(L361&lt;&gt;"","Returned",IF(I361="","Out",IF(NOW()&gt;I361+J361,"OVERDUE","Out"))))</f>
        <v/>
      </c>
      <c r="Q361" s="15">
        <f>IF(OR(A361="",B361=""),"",ROUND((IF(L361="",NOW(),L361+M361)-(A361+B361))*24,1))</f>
        <v/>
      </c>
      <c r="R361" s="16">
        <f>IF(OR(A361="",B361=""),"",A361+B361)</f>
        <v/>
      </c>
    </row>
    <row r="362">
      <c r="A362" s="10" t="n"/>
      <c r="B362" s="11" t="n"/>
      <c r="C362" s="12" t="n"/>
      <c r="D362" s="13">
        <f>IF(C362="","",IFERROR(VLOOKUP(C362,'Key inventory'!$A$5:$C$104,2,FALSE),""))</f>
        <v/>
      </c>
      <c r="E362" s="13">
        <f>IF(C362="","",IFERROR(VLOOKUP(C362,'Key inventory'!$A$5:$C$104,3,FALSE),""))</f>
        <v/>
      </c>
      <c r="F362" s="14" t="n"/>
      <c r="G362" s="12" t="n"/>
      <c r="H362" s="14" t="n"/>
      <c r="I362" s="10" t="n"/>
      <c r="J362" s="11" t="n"/>
      <c r="K362" s="14" t="n"/>
      <c r="L362" s="10" t="n"/>
      <c r="M362" s="11" t="n"/>
      <c r="N362" s="14" t="n"/>
      <c r="O362" s="14" t="n"/>
      <c r="P362" s="13">
        <f>IF(OR(A362="",C362=""),"",IF(L362&lt;&gt;"","Returned",IF(I362="","Out",IF(NOW()&gt;I362+J362,"OVERDUE","Out"))))</f>
        <v/>
      </c>
      <c r="Q362" s="15">
        <f>IF(OR(A362="",B362=""),"",ROUND((IF(L362="",NOW(),L362+M362)-(A362+B362))*24,1))</f>
        <v/>
      </c>
      <c r="R362" s="16">
        <f>IF(OR(A362="",B362=""),"",A362+B362)</f>
        <v/>
      </c>
    </row>
    <row r="363">
      <c r="A363" s="10" t="n"/>
      <c r="B363" s="11" t="n"/>
      <c r="C363" s="12" t="n"/>
      <c r="D363" s="13">
        <f>IF(C363="","",IFERROR(VLOOKUP(C363,'Key inventory'!$A$5:$C$104,2,FALSE),""))</f>
        <v/>
      </c>
      <c r="E363" s="13">
        <f>IF(C363="","",IFERROR(VLOOKUP(C363,'Key inventory'!$A$5:$C$104,3,FALSE),""))</f>
        <v/>
      </c>
      <c r="F363" s="14" t="n"/>
      <c r="G363" s="12" t="n"/>
      <c r="H363" s="14" t="n"/>
      <c r="I363" s="10" t="n"/>
      <c r="J363" s="11" t="n"/>
      <c r="K363" s="14" t="n"/>
      <c r="L363" s="10" t="n"/>
      <c r="M363" s="11" t="n"/>
      <c r="N363" s="14" t="n"/>
      <c r="O363" s="14" t="n"/>
      <c r="P363" s="13">
        <f>IF(OR(A363="",C363=""),"",IF(L363&lt;&gt;"","Returned",IF(I363="","Out",IF(NOW()&gt;I363+J363,"OVERDUE","Out"))))</f>
        <v/>
      </c>
      <c r="Q363" s="15">
        <f>IF(OR(A363="",B363=""),"",ROUND((IF(L363="",NOW(),L363+M363)-(A363+B363))*24,1))</f>
        <v/>
      </c>
      <c r="R363" s="16">
        <f>IF(OR(A363="",B363=""),"",A363+B363)</f>
        <v/>
      </c>
    </row>
    <row r="364">
      <c r="A364" s="10" t="n"/>
      <c r="B364" s="11" t="n"/>
      <c r="C364" s="12" t="n"/>
      <c r="D364" s="13">
        <f>IF(C364="","",IFERROR(VLOOKUP(C364,'Key inventory'!$A$5:$C$104,2,FALSE),""))</f>
        <v/>
      </c>
      <c r="E364" s="13">
        <f>IF(C364="","",IFERROR(VLOOKUP(C364,'Key inventory'!$A$5:$C$104,3,FALSE),""))</f>
        <v/>
      </c>
      <c r="F364" s="14" t="n"/>
      <c r="G364" s="12" t="n"/>
      <c r="H364" s="14" t="n"/>
      <c r="I364" s="10" t="n"/>
      <c r="J364" s="11" t="n"/>
      <c r="K364" s="14" t="n"/>
      <c r="L364" s="10" t="n"/>
      <c r="M364" s="11" t="n"/>
      <c r="N364" s="14" t="n"/>
      <c r="O364" s="14" t="n"/>
      <c r="P364" s="13">
        <f>IF(OR(A364="",C364=""),"",IF(L364&lt;&gt;"","Returned",IF(I364="","Out",IF(NOW()&gt;I364+J364,"OVERDUE","Out"))))</f>
        <v/>
      </c>
      <c r="Q364" s="15">
        <f>IF(OR(A364="",B364=""),"",ROUND((IF(L364="",NOW(),L364+M364)-(A364+B364))*24,1))</f>
        <v/>
      </c>
      <c r="R364" s="16">
        <f>IF(OR(A364="",B364=""),"",A364+B364)</f>
        <v/>
      </c>
    </row>
    <row r="365">
      <c r="A365" s="10" t="n"/>
      <c r="B365" s="11" t="n"/>
      <c r="C365" s="12" t="n"/>
      <c r="D365" s="13">
        <f>IF(C365="","",IFERROR(VLOOKUP(C365,'Key inventory'!$A$5:$C$104,2,FALSE),""))</f>
        <v/>
      </c>
      <c r="E365" s="13">
        <f>IF(C365="","",IFERROR(VLOOKUP(C365,'Key inventory'!$A$5:$C$104,3,FALSE),""))</f>
        <v/>
      </c>
      <c r="F365" s="14" t="n"/>
      <c r="G365" s="12" t="n"/>
      <c r="H365" s="14" t="n"/>
      <c r="I365" s="10" t="n"/>
      <c r="J365" s="11" t="n"/>
      <c r="K365" s="14" t="n"/>
      <c r="L365" s="10" t="n"/>
      <c r="M365" s="11" t="n"/>
      <c r="N365" s="14" t="n"/>
      <c r="O365" s="14" t="n"/>
      <c r="P365" s="13">
        <f>IF(OR(A365="",C365=""),"",IF(L365&lt;&gt;"","Returned",IF(I365="","Out",IF(NOW()&gt;I365+J365,"OVERDUE","Out"))))</f>
        <v/>
      </c>
      <c r="Q365" s="15">
        <f>IF(OR(A365="",B365=""),"",ROUND((IF(L365="",NOW(),L365+M365)-(A365+B365))*24,1))</f>
        <v/>
      </c>
      <c r="R365" s="16">
        <f>IF(OR(A365="",B365=""),"",A365+B365)</f>
        <v/>
      </c>
    </row>
    <row r="366">
      <c r="A366" s="10" t="n"/>
      <c r="B366" s="11" t="n"/>
      <c r="C366" s="12" t="n"/>
      <c r="D366" s="13">
        <f>IF(C366="","",IFERROR(VLOOKUP(C366,'Key inventory'!$A$5:$C$104,2,FALSE),""))</f>
        <v/>
      </c>
      <c r="E366" s="13">
        <f>IF(C366="","",IFERROR(VLOOKUP(C366,'Key inventory'!$A$5:$C$104,3,FALSE),""))</f>
        <v/>
      </c>
      <c r="F366" s="14" t="n"/>
      <c r="G366" s="12" t="n"/>
      <c r="H366" s="14" t="n"/>
      <c r="I366" s="10" t="n"/>
      <c r="J366" s="11" t="n"/>
      <c r="K366" s="14" t="n"/>
      <c r="L366" s="10" t="n"/>
      <c r="M366" s="11" t="n"/>
      <c r="N366" s="14" t="n"/>
      <c r="O366" s="14" t="n"/>
      <c r="P366" s="13">
        <f>IF(OR(A366="",C366=""),"",IF(L366&lt;&gt;"","Returned",IF(I366="","Out",IF(NOW()&gt;I366+J366,"OVERDUE","Out"))))</f>
        <v/>
      </c>
      <c r="Q366" s="15">
        <f>IF(OR(A366="",B366=""),"",ROUND((IF(L366="",NOW(),L366+M366)-(A366+B366))*24,1))</f>
        <v/>
      </c>
      <c r="R366" s="16">
        <f>IF(OR(A366="",B366=""),"",A366+B366)</f>
        <v/>
      </c>
    </row>
    <row r="367">
      <c r="A367" s="10" t="n"/>
      <c r="B367" s="11" t="n"/>
      <c r="C367" s="12" t="n"/>
      <c r="D367" s="13">
        <f>IF(C367="","",IFERROR(VLOOKUP(C367,'Key inventory'!$A$5:$C$104,2,FALSE),""))</f>
        <v/>
      </c>
      <c r="E367" s="13">
        <f>IF(C367="","",IFERROR(VLOOKUP(C367,'Key inventory'!$A$5:$C$104,3,FALSE),""))</f>
        <v/>
      </c>
      <c r="F367" s="14" t="n"/>
      <c r="G367" s="12" t="n"/>
      <c r="H367" s="14" t="n"/>
      <c r="I367" s="10" t="n"/>
      <c r="J367" s="11" t="n"/>
      <c r="K367" s="14" t="n"/>
      <c r="L367" s="10" t="n"/>
      <c r="M367" s="11" t="n"/>
      <c r="N367" s="14" t="n"/>
      <c r="O367" s="14" t="n"/>
      <c r="P367" s="13">
        <f>IF(OR(A367="",C367=""),"",IF(L367&lt;&gt;"","Returned",IF(I367="","Out",IF(NOW()&gt;I367+J367,"OVERDUE","Out"))))</f>
        <v/>
      </c>
      <c r="Q367" s="15">
        <f>IF(OR(A367="",B367=""),"",ROUND((IF(L367="",NOW(),L367+M367)-(A367+B367))*24,1))</f>
        <v/>
      </c>
      <c r="R367" s="16">
        <f>IF(OR(A367="",B367=""),"",A367+B367)</f>
        <v/>
      </c>
    </row>
    <row r="368">
      <c r="A368" s="10" t="n"/>
      <c r="B368" s="11" t="n"/>
      <c r="C368" s="12" t="n"/>
      <c r="D368" s="13">
        <f>IF(C368="","",IFERROR(VLOOKUP(C368,'Key inventory'!$A$5:$C$104,2,FALSE),""))</f>
        <v/>
      </c>
      <c r="E368" s="13">
        <f>IF(C368="","",IFERROR(VLOOKUP(C368,'Key inventory'!$A$5:$C$104,3,FALSE),""))</f>
        <v/>
      </c>
      <c r="F368" s="14" t="n"/>
      <c r="G368" s="12" t="n"/>
      <c r="H368" s="14" t="n"/>
      <c r="I368" s="10" t="n"/>
      <c r="J368" s="11" t="n"/>
      <c r="K368" s="14" t="n"/>
      <c r="L368" s="10" t="n"/>
      <c r="M368" s="11" t="n"/>
      <c r="N368" s="14" t="n"/>
      <c r="O368" s="14" t="n"/>
      <c r="P368" s="13">
        <f>IF(OR(A368="",C368=""),"",IF(L368&lt;&gt;"","Returned",IF(I368="","Out",IF(NOW()&gt;I368+J368,"OVERDUE","Out"))))</f>
        <v/>
      </c>
      <c r="Q368" s="15">
        <f>IF(OR(A368="",B368=""),"",ROUND((IF(L368="",NOW(),L368+M368)-(A368+B368))*24,1))</f>
        <v/>
      </c>
      <c r="R368" s="16">
        <f>IF(OR(A368="",B368=""),"",A368+B368)</f>
        <v/>
      </c>
    </row>
    <row r="369">
      <c r="A369" s="10" t="n"/>
      <c r="B369" s="11" t="n"/>
      <c r="C369" s="12" t="n"/>
      <c r="D369" s="13">
        <f>IF(C369="","",IFERROR(VLOOKUP(C369,'Key inventory'!$A$5:$C$104,2,FALSE),""))</f>
        <v/>
      </c>
      <c r="E369" s="13">
        <f>IF(C369="","",IFERROR(VLOOKUP(C369,'Key inventory'!$A$5:$C$104,3,FALSE),""))</f>
        <v/>
      </c>
      <c r="F369" s="14" t="n"/>
      <c r="G369" s="12" t="n"/>
      <c r="H369" s="14" t="n"/>
      <c r="I369" s="10" t="n"/>
      <c r="J369" s="11" t="n"/>
      <c r="K369" s="14" t="n"/>
      <c r="L369" s="10" t="n"/>
      <c r="M369" s="11" t="n"/>
      <c r="N369" s="14" t="n"/>
      <c r="O369" s="14" t="n"/>
      <c r="P369" s="13">
        <f>IF(OR(A369="",C369=""),"",IF(L369&lt;&gt;"","Returned",IF(I369="","Out",IF(NOW()&gt;I369+J369,"OVERDUE","Out"))))</f>
        <v/>
      </c>
      <c r="Q369" s="15">
        <f>IF(OR(A369="",B369=""),"",ROUND((IF(L369="",NOW(),L369+M369)-(A369+B369))*24,1))</f>
        <v/>
      </c>
      <c r="R369" s="16">
        <f>IF(OR(A369="",B369=""),"",A369+B369)</f>
        <v/>
      </c>
    </row>
    <row r="370">
      <c r="A370" s="10" t="n"/>
      <c r="B370" s="11" t="n"/>
      <c r="C370" s="12" t="n"/>
      <c r="D370" s="13">
        <f>IF(C370="","",IFERROR(VLOOKUP(C370,'Key inventory'!$A$5:$C$104,2,FALSE),""))</f>
        <v/>
      </c>
      <c r="E370" s="13">
        <f>IF(C370="","",IFERROR(VLOOKUP(C370,'Key inventory'!$A$5:$C$104,3,FALSE),""))</f>
        <v/>
      </c>
      <c r="F370" s="14" t="n"/>
      <c r="G370" s="12" t="n"/>
      <c r="H370" s="14" t="n"/>
      <c r="I370" s="10" t="n"/>
      <c r="J370" s="11" t="n"/>
      <c r="K370" s="14" t="n"/>
      <c r="L370" s="10" t="n"/>
      <c r="M370" s="11" t="n"/>
      <c r="N370" s="14" t="n"/>
      <c r="O370" s="14" t="n"/>
      <c r="P370" s="13">
        <f>IF(OR(A370="",C370=""),"",IF(L370&lt;&gt;"","Returned",IF(I370="","Out",IF(NOW()&gt;I370+J370,"OVERDUE","Out"))))</f>
        <v/>
      </c>
      <c r="Q370" s="15">
        <f>IF(OR(A370="",B370=""),"",ROUND((IF(L370="",NOW(),L370+M370)-(A370+B370))*24,1))</f>
        <v/>
      </c>
      <c r="R370" s="16">
        <f>IF(OR(A370="",B370=""),"",A370+B370)</f>
        <v/>
      </c>
    </row>
    <row r="371">
      <c r="A371" s="10" t="n"/>
      <c r="B371" s="11" t="n"/>
      <c r="C371" s="12" t="n"/>
      <c r="D371" s="13">
        <f>IF(C371="","",IFERROR(VLOOKUP(C371,'Key inventory'!$A$5:$C$104,2,FALSE),""))</f>
        <v/>
      </c>
      <c r="E371" s="13">
        <f>IF(C371="","",IFERROR(VLOOKUP(C371,'Key inventory'!$A$5:$C$104,3,FALSE),""))</f>
        <v/>
      </c>
      <c r="F371" s="14" t="n"/>
      <c r="G371" s="12" t="n"/>
      <c r="H371" s="14" t="n"/>
      <c r="I371" s="10" t="n"/>
      <c r="J371" s="11" t="n"/>
      <c r="K371" s="14" t="n"/>
      <c r="L371" s="10" t="n"/>
      <c r="M371" s="11" t="n"/>
      <c r="N371" s="14" t="n"/>
      <c r="O371" s="14" t="n"/>
      <c r="P371" s="13">
        <f>IF(OR(A371="",C371=""),"",IF(L371&lt;&gt;"","Returned",IF(I371="","Out",IF(NOW()&gt;I371+J371,"OVERDUE","Out"))))</f>
        <v/>
      </c>
      <c r="Q371" s="15">
        <f>IF(OR(A371="",B371=""),"",ROUND((IF(L371="",NOW(),L371+M371)-(A371+B371))*24,1))</f>
        <v/>
      </c>
      <c r="R371" s="16">
        <f>IF(OR(A371="",B371=""),"",A371+B371)</f>
        <v/>
      </c>
    </row>
    <row r="372">
      <c r="A372" s="10" t="n"/>
      <c r="B372" s="11" t="n"/>
      <c r="C372" s="12" t="n"/>
      <c r="D372" s="13">
        <f>IF(C372="","",IFERROR(VLOOKUP(C372,'Key inventory'!$A$5:$C$104,2,FALSE),""))</f>
        <v/>
      </c>
      <c r="E372" s="13">
        <f>IF(C372="","",IFERROR(VLOOKUP(C372,'Key inventory'!$A$5:$C$104,3,FALSE),""))</f>
        <v/>
      </c>
      <c r="F372" s="14" t="n"/>
      <c r="G372" s="12" t="n"/>
      <c r="H372" s="14" t="n"/>
      <c r="I372" s="10" t="n"/>
      <c r="J372" s="11" t="n"/>
      <c r="K372" s="14" t="n"/>
      <c r="L372" s="10" t="n"/>
      <c r="M372" s="11" t="n"/>
      <c r="N372" s="14" t="n"/>
      <c r="O372" s="14" t="n"/>
      <c r="P372" s="13">
        <f>IF(OR(A372="",C372=""),"",IF(L372&lt;&gt;"","Returned",IF(I372="","Out",IF(NOW()&gt;I372+J372,"OVERDUE","Out"))))</f>
        <v/>
      </c>
      <c r="Q372" s="15">
        <f>IF(OR(A372="",B372=""),"",ROUND((IF(L372="",NOW(),L372+M372)-(A372+B372))*24,1))</f>
        <v/>
      </c>
      <c r="R372" s="16">
        <f>IF(OR(A372="",B372=""),"",A372+B372)</f>
        <v/>
      </c>
    </row>
    <row r="373">
      <c r="A373" s="10" t="n"/>
      <c r="B373" s="11" t="n"/>
      <c r="C373" s="12" t="n"/>
      <c r="D373" s="13">
        <f>IF(C373="","",IFERROR(VLOOKUP(C373,'Key inventory'!$A$5:$C$104,2,FALSE),""))</f>
        <v/>
      </c>
      <c r="E373" s="13">
        <f>IF(C373="","",IFERROR(VLOOKUP(C373,'Key inventory'!$A$5:$C$104,3,FALSE),""))</f>
        <v/>
      </c>
      <c r="F373" s="14" t="n"/>
      <c r="G373" s="12" t="n"/>
      <c r="H373" s="14" t="n"/>
      <c r="I373" s="10" t="n"/>
      <c r="J373" s="11" t="n"/>
      <c r="K373" s="14" t="n"/>
      <c r="L373" s="10" t="n"/>
      <c r="M373" s="11" t="n"/>
      <c r="N373" s="14" t="n"/>
      <c r="O373" s="14" t="n"/>
      <c r="P373" s="13">
        <f>IF(OR(A373="",C373=""),"",IF(L373&lt;&gt;"","Returned",IF(I373="","Out",IF(NOW()&gt;I373+J373,"OVERDUE","Out"))))</f>
        <v/>
      </c>
      <c r="Q373" s="15">
        <f>IF(OR(A373="",B373=""),"",ROUND((IF(L373="",NOW(),L373+M373)-(A373+B373))*24,1))</f>
        <v/>
      </c>
      <c r="R373" s="16">
        <f>IF(OR(A373="",B373=""),"",A373+B373)</f>
        <v/>
      </c>
    </row>
    <row r="374">
      <c r="A374" s="10" t="n"/>
      <c r="B374" s="11" t="n"/>
      <c r="C374" s="12" t="n"/>
      <c r="D374" s="13">
        <f>IF(C374="","",IFERROR(VLOOKUP(C374,'Key inventory'!$A$5:$C$104,2,FALSE),""))</f>
        <v/>
      </c>
      <c r="E374" s="13">
        <f>IF(C374="","",IFERROR(VLOOKUP(C374,'Key inventory'!$A$5:$C$104,3,FALSE),""))</f>
        <v/>
      </c>
      <c r="F374" s="14" t="n"/>
      <c r="G374" s="12" t="n"/>
      <c r="H374" s="14" t="n"/>
      <c r="I374" s="10" t="n"/>
      <c r="J374" s="11" t="n"/>
      <c r="K374" s="14" t="n"/>
      <c r="L374" s="10" t="n"/>
      <c r="M374" s="11" t="n"/>
      <c r="N374" s="14" t="n"/>
      <c r="O374" s="14" t="n"/>
      <c r="P374" s="13">
        <f>IF(OR(A374="",C374=""),"",IF(L374&lt;&gt;"","Returned",IF(I374="","Out",IF(NOW()&gt;I374+J374,"OVERDUE","Out"))))</f>
        <v/>
      </c>
      <c r="Q374" s="15">
        <f>IF(OR(A374="",B374=""),"",ROUND((IF(L374="",NOW(),L374+M374)-(A374+B374))*24,1))</f>
        <v/>
      </c>
      <c r="R374" s="16">
        <f>IF(OR(A374="",B374=""),"",A374+B374)</f>
        <v/>
      </c>
    </row>
    <row r="375">
      <c r="A375" s="10" t="n"/>
      <c r="B375" s="11" t="n"/>
      <c r="C375" s="12" t="n"/>
      <c r="D375" s="13">
        <f>IF(C375="","",IFERROR(VLOOKUP(C375,'Key inventory'!$A$5:$C$104,2,FALSE),""))</f>
        <v/>
      </c>
      <c r="E375" s="13">
        <f>IF(C375="","",IFERROR(VLOOKUP(C375,'Key inventory'!$A$5:$C$104,3,FALSE),""))</f>
        <v/>
      </c>
      <c r="F375" s="14" t="n"/>
      <c r="G375" s="12" t="n"/>
      <c r="H375" s="14" t="n"/>
      <c r="I375" s="10" t="n"/>
      <c r="J375" s="11" t="n"/>
      <c r="K375" s="14" t="n"/>
      <c r="L375" s="10" t="n"/>
      <c r="M375" s="11" t="n"/>
      <c r="N375" s="14" t="n"/>
      <c r="O375" s="14" t="n"/>
      <c r="P375" s="13">
        <f>IF(OR(A375="",C375=""),"",IF(L375&lt;&gt;"","Returned",IF(I375="","Out",IF(NOW()&gt;I375+J375,"OVERDUE","Out"))))</f>
        <v/>
      </c>
      <c r="Q375" s="15">
        <f>IF(OR(A375="",B375=""),"",ROUND((IF(L375="",NOW(),L375+M375)-(A375+B375))*24,1))</f>
        <v/>
      </c>
      <c r="R375" s="16">
        <f>IF(OR(A375="",B375=""),"",A375+B375)</f>
        <v/>
      </c>
    </row>
    <row r="376">
      <c r="A376" s="10" t="n"/>
      <c r="B376" s="11" t="n"/>
      <c r="C376" s="12" t="n"/>
      <c r="D376" s="13">
        <f>IF(C376="","",IFERROR(VLOOKUP(C376,'Key inventory'!$A$5:$C$104,2,FALSE),""))</f>
        <v/>
      </c>
      <c r="E376" s="13">
        <f>IF(C376="","",IFERROR(VLOOKUP(C376,'Key inventory'!$A$5:$C$104,3,FALSE),""))</f>
        <v/>
      </c>
      <c r="F376" s="14" t="n"/>
      <c r="G376" s="12" t="n"/>
      <c r="H376" s="14" t="n"/>
      <c r="I376" s="10" t="n"/>
      <c r="J376" s="11" t="n"/>
      <c r="K376" s="14" t="n"/>
      <c r="L376" s="10" t="n"/>
      <c r="M376" s="11" t="n"/>
      <c r="N376" s="14" t="n"/>
      <c r="O376" s="14" t="n"/>
      <c r="P376" s="13">
        <f>IF(OR(A376="",C376=""),"",IF(L376&lt;&gt;"","Returned",IF(I376="","Out",IF(NOW()&gt;I376+J376,"OVERDUE","Out"))))</f>
        <v/>
      </c>
      <c r="Q376" s="15">
        <f>IF(OR(A376="",B376=""),"",ROUND((IF(L376="",NOW(),L376+M376)-(A376+B376))*24,1))</f>
        <v/>
      </c>
      <c r="R376" s="16">
        <f>IF(OR(A376="",B376=""),"",A376+B376)</f>
        <v/>
      </c>
    </row>
    <row r="377">
      <c r="A377" s="10" t="n"/>
      <c r="B377" s="11" t="n"/>
      <c r="C377" s="12" t="n"/>
      <c r="D377" s="13">
        <f>IF(C377="","",IFERROR(VLOOKUP(C377,'Key inventory'!$A$5:$C$104,2,FALSE),""))</f>
        <v/>
      </c>
      <c r="E377" s="13">
        <f>IF(C377="","",IFERROR(VLOOKUP(C377,'Key inventory'!$A$5:$C$104,3,FALSE),""))</f>
        <v/>
      </c>
      <c r="F377" s="14" t="n"/>
      <c r="G377" s="12" t="n"/>
      <c r="H377" s="14" t="n"/>
      <c r="I377" s="10" t="n"/>
      <c r="J377" s="11" t="n"/>
      <c r="K377" s="14" t="n"/>
      <c r="L377" s="10" t="n"/>
      <c r="M377" s="11" t="n"/>
      <c r="N377" s="14" t="n"/>
      <c r="O377" s="14" t="n"/>
      <c r="P377" s="13">
        <f>IF(OR(A377="",C377=""),"",IF(L377&lt;&gt;"","Returned",IF(I377="","Out",IF(NOW()&gt;I377+J377,"OVERDUE","Out"))))</f>
        <v/>
      </c>
      <c r="Q377" s="15">
        <f>IF(OR(A377="",B377=""),"",ROUND((IF(L377="",NOW(),L377+M377)-(A377+B377))*24,1))</f>
        <v/>
      </c>
      <c r="R377" s="16">
        <f>IF(OR(A377="",B377=""),"",A377+B377)</f>
        <v/>
      </c>
    </row>
    <row r="378">
      <c r="A378" s="10" t="n"/>
      <c r="B378" s="11" t="n"/>
      <c r="C378" s="12" t="n"/>
      <c r="D378" s="13">
        <f>IF(C378="","",IFERROR(VLOOKUP(C378,'Key inventory'!$A$5:$C$104,2,FALSE),""))</f>
        <v/>
      </c>
      <c r="E378" s="13">
        <f>IF(C378="","",IFERROR(VLOOKUP(C378,'Key inventory'!$A$5:$C$104,3,FALSE),""))</f>
        <v/>
      </c>
      <c r="F378" s="14" t="n"/>
      <c r="G378" s="12" t="n"/>
      <c r="H378" s="14" t="n"/>
      <c r="I378" s="10" t="n"/>
      <c r="J378" s="11" t="n"/>
      <c r="K378" s="14" t="n"/>
      <c r="L378" s="10" t="n"/>
      <c r="M378" s="11" t="n"/>
      <c r="N378" s="14" t="n"/>
      <c r="O378" s="14" t="n"/>
      <c r="P378" s="13">
        <f>IF(OR(A378="",C378=""),"",IF(L378&lt;&gt;"","Returned",IF(I378="","Out",IF(NOW()&gt;I378+J378,"OVERDUE","Out"))))</f>
        <v/>
      </c>
      <c r="Q378" s="15">
        <f>IF(OR(A378="",B378=""),"",ROUND((IF(L378="",NOW(),L378+M378)-(A378+B378))*24,1))</f>
        <v/>
      </c>
      <c r="R378" s="16">
        <f>IF(OR(A378="",B378=""),"",A378+B378)</f>
        <v/>
      </c>
    </row>
    <row r="379">
      <c r="A379" s="10" t="n"/>
      <c r="B379" s="11" t="n"/>
      <c r="C379" s="12" t="n"/>
      <c r="D379" s="13">
        <f>IF(C379="","",IFERROR(VLOOKUP(C379,'Key inventory'!$A$5:$C$104,2,FALSE),""))</f>
        <v/>
      </c>
      <c r="E379" s="13">
        <f>IF(C379="","",IFERROR(VLOOKUP(C379,'Key inventory'!$A$5:$C$104,3,FALSE),""))</f>
        <v/>
      </c>
      <c r="F379" s="14" t="n"/>
      <c r="G379" s="12" t="n"/>
      <c r="H379" s="14" t="n"/>
      <c r="I379" s="10" t="n"/>
      <c r="J379" s="11" t="n"/>
      <c r="K379" s="14" t="n"/>
      <c r="L379" s="10" t="n"/>
      <c r="M379" s="11" t="n"/>
      <c r="N379" s="14" t="n"/>
      <c r="O379" s="14" t="n"/>
      <c r="P379" s="13">
        <f>IF(OR(A379="",C379=""),"",IF(L379&lt;&gt;"","Returned",IF(I379="","Out",IF(NOW()&gt;I379+J379,"OVERDUE","Out"))))</f>
        <v/>
      </c>
      <c r="Q379" s="15">
        <f>IF(OR(A379="",B379=""),"",ROUND((IF(L379="",NOW(),L379+M379)-(A379+B379))*24,1))</f>
        <v/>
      </c>
      <c r="R379" s="16">
        <f>IF(OR(A379="",B379=""),"",A379+B379)</f>
        <v/>
      </c>
    </row>
    <row r="380">
      <c r="A380" s="10" t="n"/>
      <c r="B380" s="11" t="n"/>
      <c r="C380" s="12" t="n"/>
      <c r="D380" s="13">
        <f>IF(C380="","",IFERROR(VLOOKUP(C380,'Key inventory'!$A$5:$C$104,2,FALSE),""))</f>
        <v/>
      </c>
      <c r="E380" s="13">
        <f>IF(C380="","",IFERROR(VLOOKUP(C380,'Key inventory'!$A$5:$C$104,3,FALSE),""))</f>
        <v/>
      </c>
      <c r="F380" s="14" t="n"/>
      <c r="G380" s="12" t="n"/>
      <c r="H380" s="14" t="n"/>
      <c r="I380" s="10" t="n"/>
      <c r="J380" s="11" t="n"/>
      <c r="K380" s="14" t="n"/>
      <c r="L380" s="10" t="n"/>
      <c r="M380" s="11" t="n"/>
      <c r="N380" s="14" t="n"/>
      <c r="O380" s="14" t="n"/>
      <c r="P380" s="13">
        <f>IF(OR(A380="",C380=""),"",IF(L380&lt;&gt;"","Returned",IF(I380="","Out",IF(NOW()&gt;I380+J380,"OVERDUE","Out"))))</f>
        <v/>
      </c>
      <c r="Q380" s="15">
        <f>IF(OR(A380="",B380=""),"",ROUND((IF(L380="",NOW(),L380+M380)-(A380+B380))*24,1))</f>
        <v/>
      </c>
      <c r="R380" s="16">
        <f>IF(OR(A380="",B380=""),"",A380+B380)</f>
        <v/>
      </c>
    </row>
    <row r="381">
      <c r="A381" s="10" t="n"/>
      <c r="B381" s="11" t="n"/>
      <c r="C381" s="12" t="n"/>
      <c r="D381" s="13">
        <f>IF(C381="","",IFERROR(VLOOKUP(C381,'Key inventory'!$A$5:$C$104,2,FALSE),""))</f>
        <v/>
      </c>
      <c r="E381" s="13">
        <f>IF(C381="","",IFERROR(VLOOKUP(C381,'Key inventory'!$A$5:$C$104,3,FALSE),""))</f>
        <v/>
      </c>
      <c r="F381" s="14" t="n"/>
      <c r="G381" s="12" t="n"/>
      <c r="H381" s="14" t="n"/>
      <c r="I381" s="10" t="n"/>
      <c r="J381" s="11" t="n"/>
      <c r="K381" s="14" t="n"/>
      <c r="L381" s="10" t="n"/>
      <c r="M381" s="11" t="n"/>
      <c r="N381" s="14" t="n"/>
      <c r="O381" s="14" t="n"/>
      <c r="P381" s="13">
        <f>IF(OR(A381="",C381=""),"",IF(L381&lt;&gt;"","Returned",IF(I381="","Out",IF(NOW()&gt;I381+J381,"OVERDUE","Out"))))</f>
        <v/>
      </c>
      <c r="Q381" s="15">
        <f>IF(OR(A381="",B381=""),"",ROUND((IF(L381="",NOW(),L381+M381)-(A381+B381))*24,1))</f>
        <v/>
      </c>
      <c r="R381" s="16">
        <f>IF(OR(A381="",B381=""),"",A381+B381)</f>
        <v/>
      </c>
    </row>
    <row r="382">
      <c r="A382" s="10" t="n"/>
      <c r="B382" s="11" t="n"/>
      <c r="C382" s="12" t="n"/>
      <c r="D382" s="13">
        <f>IF(C382="","",IFERROR(VLOOKUP(C382,'Key inventory'!$A$5:$C$104,2,FALSE),""))</f>
        <v/>
      </c>
      <c r="E382" s="13">
        <f>IF(C382="","",IFERROR(VLOOKUP(C382,'Key inventory'!$A$5:$C$104,3,FALSE),""))</f>
        <v/>
      </c>
      <c r="F382" s="14" t="n"/>
      <c r="G382" s="12" t="n"/>
      <c r="H382" s="14" t="n"/>
      <c r="I382" s="10" t="n"/>
      <c r="J382" s="11" t="n"/>
      <c r="K382" s="14" t="n"/>
      <c r="L382" s="10" t="n"/>
      <c r="M382" s="11" t="n"/>
      <c r="N382" s="14" t="n"/>
      <c r="O382" s="14" t="n"/>
      <c r="P382" s="13">
        <f>IF(OR(A382="",C382=""),"",IF(L382&lt;&gt;"","Returned",IF(I382="","Out",IF(NOW()&gt;I382+J382,"OVERDUE","Out"))))</f>
        <v/>
      </c>
      <c r="Q382" s="15">
        <f>IF(OR(A382="",B382=""),"",ROUND((IF(L382="",NOW(),L382+M382)-(A382+B382))*24,1))</f>
        <v/>
      </c>
      <c r="R382" s="16">
        <f>IF(OR(A382="",B382=""),"",A382+B382)</f>
        <v/>
      </c>
    </row>
    <row r="383">
      <c r="A383" s="10" t="n"/>
      <c r="B383" s="11" t="n"/>
      <c r="C383" s="12" t="n"/>
      <c r="D383" s="13">
        <f>IF(C383="","",IFERROR(VLOOKUP(C383,'Key inventory'!$A$5:$C$104,2,FALSE),""))</f>
        <v/>
      </c>
      <c r="E383" s="13">
        <f>IF(C383="","",IFERROR(VLOOKUP(C383,'Key inventory'!$A$5:$C$104,3,FALSE),""))</f>
        <v/>
      </c>
      <c r="F383" s="14" t="n"/>
      <c r="G383" s="12" t="n"/>
      <c r="H383" s="14" t="n"/>
      <c r="I383" s="10" t="n"/>
      <c r="J383" s="11" t="n"/>
      <c r="K383" s="14" t="n"/>
      <c r="L383" s="10" t="n"/>
      <c r="M383" s="11" t="n"/>
      <c r="N383" s="14" t="n"/>
      <c r="O383" s="14" t="n"/>
      <c r="P383" s="13">
        <f>IF(OR(A383="",C383=""),"",IF(L383&lt;&gt;"","Returned",IF(I383="","Out",IF(NOW()&gt;I383+J383,"OVERDUE","Out"))))</f>
        <v/>
      </c>
      <c r="Q383" s="15">
        <f>IF(OR(A383="",B383=""),"",ROUND((IF(L383="",NOW(),L383+M383)-(A383+B383))*24,1))</f>
        <v/>
      </c>
      <c r="R383" s="16">
        <f>IF(OR(A383="",B383=""),"",A383+B383)</f>
        <v/>
      </c>
    </row>
    <row r="384">
      <c r="A384" s="10" t="n"/>
      <c r="B384" s="11" t="n"/>
      <c r="C384" s="12" t="n"/>
      <c r="D384" s="13">
        <f>IF(C384="","",IFERROR(VLOOKUP(C384,'Key inventory'!$A$5:$C$104,2,FALSE),""))</f>
        <v/>
      </c>
      <c r="E384" s="13">
        <f>IF(C384="","",IFERROR(VLOOKUP(C384,'Key inventory'!$A$5:$C$104,3,FALSE),""))</f>
        <v/>
      </c>
      <c r="F384" s="14" t="n"/>
      <c r="G384" s="12" t="n"/>
      <c r="H384" s="14" t="n"/>
      <c r="I384" s="10" t="n"/>
      <c r="J384" s="11" t="n"/>
      <c r="K384" s="14" t="n"/>
      <c r="L384" s="10" t="n"/>
      <c r="M384" s="11" t="n"/>
      <c r="N384" s="14" t="n"/>
      <c r="O384" s="14" t="n"/>
      <c r="P384" s="13">
        <f>IF(OR(A384="",C384=""),"",IF(L384&lt;&gt;"","Returned",IF(I384="","Out",IF(NOW()&gt;I384+J384,"OVERDUE","Out"))))</f>
        <v/>
      </c>
      <c r="Q384" s="15">
        <f>IF(OR(A384="",B384=""),"",ROUND((IF(L384="",NOW(),L384+M384)-(A384+B384))*24,1))</f>
        <v/>
      </c>
      <c r="R384" s="16">
        <f>IF(OR(A384="",B384=""),"",A384+B384)</f>
        <v/>
      </c>
    </row>
    <row r="385">
      <c r="A385" s="10" t="n"/>
      <c r="B385" s="11" t="n"/>
      <c r="C385" s="12" t="n"/>
      <c r="D385" s="13">
        <f>IF(C385="","",IFERROR(VLOOKUP(C385,'Key inventory'!$A$5:$C$104,2,FALSE),""))</f>
        <v/>
      </c>
      <c r="E385" s="13">
        <f>IF(C385="","",IFERROR(VLOOKUP(C385,'Key inventory'!$A$5:$C$104,3,FALSE),""))</f>
        <v/>
      </c>
      <c r="F385" s="14" t="n"/>
      <c r="G385" s="12" t="n"/>
      <c r="H385" s="14" t="n"/>
      <c r="I385" s="10" t="n"/>
      <c r="J385" s="11" t="n"/>
      <c r="K385" s="14" t="n"/>
      <c r="L385" s="10" t="n"/>
      <c r="M385" s="11" t="n"/>
      <c r="N385" s="14" t="n"/>
      <c r="O385" s="14" t="n"/>
      <c r="P385" s="13">
        <f>IF(OR(A385="",C385=""),"",IF(L385&lt;&gt;"","Returned",IF(I385="","Out",IF(NOW()&gt;I385+J385,"OVERDUE","Out"))))</f>
        <v/>
      </c>
      <c r="Q385" s="15">
        <f>IF(OR(A385="",B385=""),"",ROUND((IF(L385="",NOW(),L385+M385)-(A385+B385))*24,1))</f>
        <v/>
      </c>
      <c r="R385" s="16">
        <f>IF(OR(A385="",B385=""),"",A385+B385)</f>
        <v/>
      </c>
    </row>
    <row r="386">
      <c r="A386" s="10" t="n"/>
      <c r="B386" s="11" t="n"/>
      <c r="C386" s="12" t="n"/>
      <c r="D386" s="13">
        <f>IF(C386="","",IFERROR(VLOOKUP(C386,'Key inventory'!$A$5:$C$104,2,FALSE),""))</f>
        <v/>
      </c>
      <c r="E386" s="13">
        <f>IF(C386="","",IFERROR(VLOOKUP(C386,'Key inventory'!$A$5:$C$104,3,FALSE),""))</f>
        <v/>
      </c>
      <c r="F386" s="14" t="n"/>
      <c r="G386" s="12" t="n"/>
      <c r="H386" s="14" t="n"/>
      <c r="I386" s="10" t="n"/>
      <c r="J386" s="11" t="n"/>
      <c r="K386" s="14" t="n"/>
      <c r="L386" s="10" t="n"/>
      <c r="M386" s="11" t="n"/>
      <c r="N386" s="14" t="n"/>
      <c r="O386" s="14" t="n"/>
      <c r="P386" s="13">
        <f>IF(OR(A386="",C386=""),"",IF(L386&lt;&gt;"","Returned",IF(I386="","Out",IF(NOW()&gt;I386+J386,"OVERDUE","Out"))))</f>
        <v/>
      </c>
      <c r="Q386" s="15">
        <f>IF(OR(A386="",B386=""),"",ROUND((IF(L386="",NOW(),L386+M386)-(A386+B386))*24,1))</f>
        <v/>
      </c>
      <c r="R386" s="16">
        <f>IF(OR(A386="",B386=""),"",A386+B386)</f>
        <v/>
      </c>
    </row>
    <row r="387">
      <c r="A387" s="10" t="n"/>
      <c r="B387" s="11" t="n"/>
      <c r="C387" s="12" t="n"/>
      <c r="D387" s="13">
        <f>IF(C387="","",IFERROR(VLOOKUP(C387,'Key inventory'!$A$5:$C$104,2,FALSE),""))</f>
        <v/>
      </c>
      <c r="E387" s="13">
        <f>IF(C387="","",IFERROR(VLOOKUP(C387,'Key inventory'!$A$5:$C$104,3,FALSE),""))</f>
        <v/>
      </c>
      <c r="F387" s="14" t="n"/>
      <c r="G387" s="12" t="n"/>
      <c r="H387" s="14" t="n"/>
      <c r="I387" s="10" t="n"/>
      <c r="J387" s="11" t="n"/>
      <c r="K387" s="14" t="n"/>
      <c r="L387" s="10" t="n"/>
      <c r="M387" s="11" t="n"/>
      <c r="N387" s="14" t="n"/>
      <c r="O387" s="14" t="n"/>
      <c r="P387" s="13">
        <f>IF(OR(A387="",C387=""),"",IF(L387&lt;&gt;"","Returned",IF(I387="","Out",IF(NOW()&gt;I387+J387,"OVERDUE","Out"))))</f>
        <v/>
      </c>
      <c r="Q387" s="15">
        <f>IF(OR(A387="",B387=""),"",ROUND((IF(L387="",NOW(),L387+M387)-(A387+B387))*24,1))</f>
        <v/>
      </c>
      <c r="R387" s="16">
        <f>IF(OR(A387="",B387=""),"",A387+B387)</f>
        <v/>
      </c>
    </row>
    <row r="388">
      <c r="A388" s="10" t="n"/>
      <c r="B388" s="11" t="n"/>
      <c r="C388" s="12" t="n"/>
      <c r="D388" s="13">
        <f>IF(C388="","",IFERROR(VLOOKUP(C388,'Key inventory'!$A$5:$C$104,2,FALSE),""))</f>
        <v/>
      </c>
      <c r="E388" s="13">
        <f>IF(C388="","",IFERROR(VLOOKUP(C388,'Key inventory'!$A$5:$C$104,3,FALSE),""))</f>
        <v/>
      </c>
      <c r="F388" s="14" t="n"/>
      <c r="G388" s="12" t="n"/>
      <c r="H388" s="14" t="n"/>
      <c r="I388" s="10" t="n"/>
      <c r="J388" s="11" t="n"/>
      <c r="K388" s="14" t="n"/>
      <c r="L388" s="10" t="n"/>
      <c r="M388" s="11" t="n"/>
      <c r="N388" s="14" t="n"/>
      <c r="O388" s="14" t="n"/>
      <c r="P388" s="13">
        <f>IF(OR(A388="",C388=""),"",IF(L388&lt;&gt;"","Returned",IF(I388="","Out",IF(NOW()&gt;I388+J388,"OVERDUE","Out"))))</f>
        <v/>
      </c>
      <c r="Q388" s="15">
        <f>IF(OR(A388="",B388=""),"",ROUND((IF(L388="",NOW(),L388+M388)-(A388+B388))*24,1))</f>
        <v/>
      </c>
      <c r="R388" s="16">
        <f>IF(OR(A388="",B388=""),"",A388+B388)</f>
        <v/>
      </c>
    </row>
    <row r="389">
      <c r="A389" s="10" t="n"/>
      <c r="B389" s="11" t="n"/>
      <c r="C389" s="12" t="n"/>
      <c r="D389" s="13">
        <f>IF(C389="","",IFERROR(VLOOKUP(C389,'Key inventory'!$A$5:$C$104,2,FALSE),""))</f>
        <v/>
      </c>
      <c r="E389" s="13">
        <f>IF(C389="","",IFERROR(VLOOKUP(C389,'Key inventory'!$A$5:$C$104,3,FALSE),""))</f>
        <v/>
      </c>
      <c r="F389" s="14" t="n"/>
      <c r="G389" s="12" t="n"/>
      <c r="H389" s="14" t="n"/>
      <c r="I389" s="10" t="n"/>
      <c r="J389" s="11" t="n"/>
      <c r="K389" s="14" t="n"/>
      <c r="L389" s="10" t="n"/>
      <c r="M389" s="11" t="n"/>
      <c r="N389" s="14" t="n"/>
      <c r="O389" s="14" t="n"/>
      <c r="P389" s="13">
        <f>IF(OR(A389="",C389=""),"",IF(L389&lt;&gt;"","Returned",IF(I389="","Out",IF(NOW()&gt;I389+J389,"OVERDUE","Out"))))</f>
        <v/>
      </c>
      <c r="Q389" s="15">
        <f>IF(OR(A389="",B389=""),"",ROUND((IF(L389="",NOW(),L389+M389)-(A389+B389))*24,1))</f>
        <v/>
      </c>
      <c r="R389" s="16">
        <f>IF(OR(A389="",B389=""),"",A389+B389)</f>
        <v/>
      </c>
    </row>
    <row r="390">
      <c r="A390" s="10" t="n"/>
      <c r="B390" s="11" t="n"/>
      <c r="C390" s="12" t="n"/>
      <c r="D390" s="13">
        <f>IF(C390="","",IFERROR(VLOOKUP(C390,'Key inventory'!$A$5:$C$104,2,FALSE),""))</f>
        <v/>
      </c>
      <c r="E390" s="13">
        <f>IF(C390="","",IFERROR(VLOOKUP(C390,'Key inventory'!$A$5:$C$104,3,FALSE),""))</f>
        <v/>
      </c>
      <c r="F390" s="14" t="n"/>
      <c r="G390" s="12" t="n"/>
      <c r="H390" s="14" t="n"/>
      <c r="I390" s="10" t="n"/>
      <c r="J390" s="11" t="n"/>
      <c r="K390" s="14" t="n"/>
      <c r="L390" s="10" t="n"/>
      <c r="M390" s="11" t="n"/>
      <c r="N390" s="14" t="n"/>
      <c r="O390" s="14" t="n"/>
      <c r="P390" s="13">
        <f>IF(OR(A390="",C390=""),"",IF(L390&lt;&gt;"","Returned",IF(I390="","Out",IF(NOW()&gt;I390+J390,"OVERDUE","Out"))))</f>
        <v/>
      </c>
      <c r="Q390" s="15">
        <f>IF(OR(A390="",B390=""),"",ROUND((IF(L390="",NOW(),L390+M390)-(A390+B390))*24,1))</f>
        <v/>
      </c>
      <c r="R390" s="16">
        <f>IF(OR(A390="",B390=""),"",A390+B390)</f>
        <v/>
      </c>
    </row>
    <row r="391">
      <c r="A391" s="10" t="n"/>
      <c r="B391" s="11" t="n"/>
      <c r="C391" s="12" t="n"/>
      <c r="D391" s="13">
        <f>IF(C391="","",IFERROR(VLOOKUP(C391,'Key inventory'!$A$5:$C$104,2,FALSE),""))</f>
        <v/>
      </c>
      <c r="E391" s="13">
        <f>IF(C391="","",IFERROR(VLOOKUP(C391,'Key inventory'!$A$5:$C$104,3,FALSE),""))</f>
        <v/>
      </c>
      <c r="F391" s="14" t="n"/>
      <c r="G391" s="12" t="n"/>
      <c r="H391" s="14" t="n"/>
      <c r="I391" s="10" t="n"/>
      <c r="J391" s="11" t="n"/>
      <c r="K391" s="14" t="n"/>
      <c r="L391" s="10" t="n"/>
      <c r="M391" s="11" t="n"/>
      <c r="N391" s="14" t="n"/>
      <c r="O391" s="14" t="n"/>
      <c r="P391" s="13">
        <f>IF(OR(A391="",C391=""),"",IF(L391&lt;&gt;"","Returned",IF(I391="","Out",IF(NOW()&gt;I391+J391,"OVERDUE","Out"))))</f>
        <v/>
      </c>
      <c r="Q391" s="15">
        <f>IF(OR(A391="",B391=""),"",ROUND((IF(L391="",NOW(),L391+M391)-(A391+B391))*24,1))</f>
        <v/>
      </c>
      <c r="R391" s="16">
        <f>IF(OR(A391="",B391=""),"",A391+B391)</f>
        <v/>
      </c>
    </row>
    <row r="392">
      <c r="A392" s="10" t="n"/>
      <c r="B392" s="11" t="n"/>
      <c r="C392" s="12" t="n"/>
      <c r="D392" s="13">
        <f>IF(C392="","",IFERROR(VLOOKUP(C392,'Key inventory'!$A$5:$C$104,2,FALSE),""))</f>
        <v/>
      </c>
      <c r="E392" s="13">
        <f>IF(C392="","",IFERROR(VLOOKUP(C392,'Key inventory'!$A$5:$C$104,3,FALSE),""))</f>
        <v/>
      </c>
      <c r="F392" s="14" t="n"/>
      <c r="G392" s="12" t="n"/>
      <c r="H392" s="14" t="n"/>
      <c r="I392" s="10" t="n"/>
      <c r="J392" s="11" t="n"/>
      <c r="K392" s="14" t="n"/>
      <c r="L392" s="10" t="n"/>
      <c r="M392" s="11" t="n"/>
      <c r="N392" s="14" t="n"/>
      <c r="O392" s="14" t="n"/>
      <c r="P392" s="13">
        <f>IF(OR(A392="",C392=""),"",IF(L392&lt;&gt;"","Returned",IF(I392="","Out",IF(NOW()&gt;I392+J392,"OVERDUE","Out"))))</f>
        <v/>
      </c>
      <c r="Q392" s="15">
        <f>IF(OR(A392="",B392=""),"",ROUND((IF(L392="",NOW(),L392+M392)-(A392+B392))*24,1))</f>
        <v/>
      </c>
      <c r="R392" s="16">
        <f>IF(OR(A392="",B392=""),"",A392+B392)</f>
        <v/>
      </c>
    </row>
    <row r="393">
      <c r="A393" s="10" t="n"/>
      <c r="B393" s="11" t="n"/>
      <c r="C393" s="12" t="n"/>
      <c r="D393" s="13">
        <f>IF(C393="","",IFERROR(VLOOKUP(C393,'Key inventory'!$A$5:$C$104,2,FALSE),""))</f>
        <v/>
      </c>
      <c r="E393" s="13">
        <f>IF(C393="","",IFERROR(VLOOKUP(C393,'Key inventory'!$A$5:$C$104,3,FALSE),""))</f>
        <v/>
      </c>
      <c r="F393" s="14" t="n"/>
      <c r="G393" s="12" t="n"/>
      <c r="H393" s="14" t="n"/>
      <c r="I393" s="10" t="n"/>
      <c r="J393" s="11" t="n"/>
      <c r="K393" s="14" t="n"/>
      <c r="L393" s="10" t="n"/>
      <c r="M393" s="11" t="n"/>
      <c r="N393" s="14" t="n"/>
      <c r="O393" s="14" t="n"/>
      <c r="P393" s="13">
        <f>IF(OR(A393="",C393=""),"",IF(L393&lt;&gt;"","Returned",IF(I393="","Out",IF(NOW()&gt;I393+J393,"OVERDUE","Out"))))</f>
        <v/>
      </c>
      <c r="Q393" s="15">
        <f>IF(OR(A393="",B393=""),"",ROUND((IF(L393="",NOW(),L393+M393)-(A393+B393))*24,1))</f>
        <v/>
      </c>
      <c r="R393" s="16">
        <f>IF(OR(A393="",B393=""),"",A393+B393)</f>
        <v/>
      </c>
    </row>
    <row r="394">
      <c r="A394" s="10" t="n"/>
      <c r="B394" s="11" t="n"/>
      <c r="C394" s="12" t="n"/>
      <c r="D394" s="13">
        <f>IF(C394="","",IFERROR(VLOOKUP(C394,'Key inventory'!$A$5:$C$104,2,FALSE),""))</f>
        <v/>
      </c>
      <c r="E394" s="13">
        <f>IF(C394="","",IFERROR(VLOOKUP(C394,'Key inventory'!$A$5:$C$104,3,FALSE),""))</f>
        <v/>
      </c>
      <c r="F394" s="14" t="n"/>
      <c r="G394" s="12" t="n"/>
      <c r="H394" s="14" t="n"/>
      <c r="I394" s="10" t="n"/>
      <c r="J394" s="11" t="n"/>
      <c r="K394" s="14" t="n"/>
      <c r="L394" s="10" t="n"/>
      <c r="M394" s="11" t="n"/>
      <c r="N394" s="14" t="n"/>
      <c r="O394" s="14" t="n"/>
      <c r="P394" s="13">
        <f>IF(OR(A394="",C394=""),"",IF(L394&lt;&gt;"","Returned",IF(I394="","Out",IF(NOW()&gt;I394+J394,"OVERDUE","Out"))))</f>
        <v/>
      </c>
      <c r="Q394" s="15">
        <f>IF(OR(A394="",B394=""),"",ROUND((IF(L394="",NOW(),L394+M394)-(A394+B394))*24,1))</f>
        <v/>
      </c>
      <c r="R394" s="16">
        <f>IF(OR(A394="",B394=""),"",A394+B394)</f>
        <v/>
      </c>
    </row>
    <row r="395">
      <c r="A395" s="10" t="n"/>
      <c r="B395" s="11" t="n"/>
      <c r="C395" s="12" t="n"/>
      <c r="D395" s="13">
        <f>IF(C395="","",IFERROR(VLOOKUP(C395,'Key inventory'!$A$5:$C$104,2,FALSE),""))</f>
        <v/>
      </c>
      <c r="E395" s="13">
        <f>IF(C395="","",IFERROR(VLOOKUP(C395,'Key inventory'!$A$5:$C$104,3,FALSE),""))</f>
        <v/>
      </c>
      <c r="F395" s="14" t="n"/>
      <c r="G395" s="12" t="n"/>
      <c r="H395" s="14" t="n"/>
      <c r="I395" s="10" t="n"/>
      <c r="J395" s="11" t="n"/>
      <c r="K395" s="14" t="n"/>
      <c r="L395" s="10" t="n"/>
      <c r="M395" s="11" t="n"/>
      <c r="N395" s="14" t="n"/>
      <c r="O395" s="14" t="n"/>
      <c r="P395" s="13">
        <f>IF(OR(A395="",C395=""),"",IF(L395&lt;&gt;"","Returned",IF(I395="","Out",IF(NOW()&gt;I395+J395,"OVERDUE","Out"))))</f>
        <v/>
      </c>
      <c r="Q395" s="15">
        <f>IF(OR(A395="",B395=""),"",ROUND((IF(L395="",NOW(),L395+M395)-(A395+B395))*24,1))</f>
        <v/>
      </c>
      <c r="R395" s="16">
        <f>IF(OR(A395="",B395=""),"",A395+B395)</f>
        <v/>
      </c>
    </row>
    <row r="396">
      <c r="A396" s="10" t="n"/>
      <c r="B396" s="11" t="n"/>
      <c r="C396" s="12" t="n"/>
      <c r="D396" s="13">
        <f>IF(C396="","",IFERROR(VLOOKUP(C396,'Key inventory'!$A$5:$C$104,2,FALSE),""))</f>
        <v/>
      </c>
      <c r="E396" s="13">
        <f>IF(C396="","",IFERROR(VLOOKUP(C396,'Key inventory'!$A$5:$C$104,3,FALSE),""))</f>
        <v/>
      </c>
      <c r="F396" s="14" t="n"/>
      <c r="G396" s="12" t="n"/>
      <c r="H396" s="14" t="n"/>
      <c r="I396" s="10" t="n"/>
      <c r="J396" s="11" t="n"/>
      <c r="K396" s="14" t="n"/>
      <c r="L396" s="10" t="n"/>
      <c r="M396" s="11" t="n"/>
      <c r="N396" s="14" t="n"/>
      <c r="O396" s="14" t="n"/>
      <c r="P396" s="13">
        <f>IF(OR(A396="",C396=""),"",IF(L396&lt;&gt;"","Returned",IF(I396="","Out",IF(NOW()&gt;I396+J396,"OVERDUE","Out"))))</f>
        <v/>
      </c>
      <c r="Q396" s="15">
        <f>IF(OR(A396="",B396=""),"",ROUND((IF(L396="",NOW(),L396+M396)-(A396+B396))*24,1))</f>
        <v/>
      </c>
      <c r="R396" s="16">
        <f>IF(OR(A396="",B396=""),"",A396+B396)</f>
        <v/>
      </c>
    </row>
    <row r="397">
      <c r="A397" s="10" t="n"/>
      <c r="B397" s="11" t="n"/>
      <c r="C397" s="12" t="n"/>
      <c r="D397" s="13">
        <f>IF(C397="","",IFERROR(VLOOKUP(C397,'Key inventory'!$A$5:$C$104,2,FALSE),""))</f>
        <v/>
      </c>
      <c r="E397" s="13">
        <f>IF(C397="","",IFERROR(VLOOKUP(C397,'Key inventory'!$A$5:$C$104,3,FALSE),""))</f>
        <v/>
      </c>
      <c r="F397" s="14" t="n"/>
      <c r="G397" s="12" t="n"/>
      <c r="H397" s="14" t="n"/>
      <c r="I397" s="10" t="n"/>
      <c r="J397" s="11" t="n"/>
      <c r="K397" s="14" t="n"/>
      <c r="L397" s="10" t="n"/>
      <c r="M397" s="11" t="n"/>
      <c r="N397" s="14" t="n"/>
      <c r="O397" s="14" t="n"/>
      <c r="P397" s="13">
        <f>IF(OR(A397="",C397=""),"",IF(L397&lt;&gt;"","Returned",IF(I397="","Out",IF(NOW()&gt;I397+J397,"OVERDUE","Out"))))</f>
        <v/>
      </c>
      <c r="Q397" s="15">
        <f>IF(OR(A397="",B397=""),"",ROUND((IF(L397="",NOW(),L397+M397)-(A397+B397))*24,1))</f>
        <v/>
      </c>
      <c r="R397" s="16">
        <f>IF(OR(A397="",B397=""),"",A397+B397)</f>
        <v/>
      </c>
    </row>
    <row r="398">
      <c r="A398" s="10" t="n"/>
      <c r="B398" s="11" t="n"/>
      <c r="C398" s="12" t="n"/>
      <c r="D398" s="13">
        <f>IF(C398="","",IFERROR(VLOOKUP(C398,'Key inventory'!$A$5:$C$104,2,FALSE),""))</f>
        <v/>
      </c>
      <c r="E398" s="13">
        <f>IF(C398="","",IFERROR(VLOOKUP(C398,'Key inventory'!$A$5:$C$104,3,FALSE),""))</f>
        <v/>
      </c>
      <c r="F398" s="14" t="n"/>
      <c r="G398" s="12" t="n"/>
      <c r="H398" s="14" t="n"/>
      <c r="I398" s="10" t="n"/>
      <c r="J398" s="11" t="n"/>
      <c r="K398" s="14" t="n"/>
      <c r="L398" s="10" t="n"/>
      <c r="M398" s="11" t="n"/>
      <c r="N398" s="14" t="n"/>
      <c r="O398" s="14" t="n"/>
      <c r="P398" s="13">
        <f>IF(OR(A398="",C398=""),"",IF(L398&lt;&gt;"","Returned",IF(I398="","Out",IF(NOW()&gt;I398+J398,"OVERDUE","Out"))))</f>
        <v/>
      </c>
      <c r="Q398" s="15">
        <f>IF(OR(A398="",B398=""),"",ROUND((IF(L398="",NOW(),L398+M398)-(A398+B398))*24,1))</f>
        <v/>
      </c>
      <c r="R398" s="16">
        <f>IF(OR(A398="",B398=""),"",A398+B398)</f>
        <v/>
      </c>
    </row>
    <row r="399">
      <c r="A399" s="10" t="n"/>
      <c r="B399" s="11" t="n"/>
      <c r="C399" s="12" t="n"/>
      <c r="D399" s="13">
        <f>IF(C399="","",IFERROR(VLOOKUP(C399,'Key inventory'!$A$5:$C$104,2,FALSE),""))</f>
        <v/>
      </c>
      <c r="E399" s="13">
        <f>IF(C399="","",IFERROR(VLOOKUP(C399,'Key inventory'!$A$5:$C$104,3,FALSE),""))</f>
        <v/>
      </c>
      <c r="F399" s="14" t="n"/>
      <c r="G399" s="12" t="n"/>
      <c r="H399" s="14" t="n"/>
      <c r="I399" s="10" t="n"/>
      <c r="J399" s="11" t="n"/>
      <c r="K399" s="14" t="n"/>
      <c r="L399" s="10" t="n"/>
      <c r="M399" s="11" t="n"/>
      <c r="N399" s="14" t="n"/>
      <c r="O399" s="14" t="n"/>
      <c r="P399" s="13">
        <f>IF(OR(A399="",C399=""),"",IF(L399&lt;&gt;"","Returned",IF(I399="","Out",IF(NOW()&gt;I399+J399,"OVERDUE","Out"))))</f>
        <v/>
      </c>
      <c r="Q399" s="15">
        <f>IF(OR(A399="",B399=""),"",ROUND((IF(L399="",NOW(),L399+M399)-(A399+B399))*24,1))</f>
        <v/>
      </c>
      <c r="R399" s="16">
        <f>IF(OR(A399="",B399=""),"",A399+B399)</f>
        <v/>
      </c>
    </row>
    <row r="400">
      <c r="A400" s="10" t="n"/>
      <c r="B400" s="11" t="n"/>
      <c r="C400" s="12" t="n"/>
      <c r="D400" s="13">
        <f>IF(C400="","",IFERROR(VLOOKUP(C400,'Key inventory'!$A$5:$C$104,2,FALSE),""))</f>
        <v/>
      </c>
      <c r="E400" s="13">
        <f>IF(C400="","",IFERROR(VLOOKUP(C400,'Key inventory'!$A$5:$C$104,3,FALSE),""))</f>
        <v/>
      </c>
      <c r="F400" s="14" t="n"/>
      <c r="G400" s="12" t="n"/>
      <c r="H400" s="14" t="n"/>
      <c r="I400" s="10" t="n"/>
      <c r="J400" s="11" t="n"/>
      <c r="K400" s="14" t="n"/>
      <c r="L400" s="10" t="n"/>
      <c r="M400" s="11" t="n"/>
      <c r="N400" s="14" t="n"/>
      <c r="O400" s="14" t="n"/>
      <c r="P400" s="13">
        <f>IF(OR(A400="",C400=""),"",IF(L400&lt;&gt;"","Returned",IF(I400="","Out",IF(NOW()&gt;I400+J400,"OVERDUE","Out"))))</f>
        <v/>
      </c>
      <c r="Q400" s="15">
        <f>IF(OR(A400="",B400=""),"",ROUND((IF(L400="",NOW(),L400+M400)-(A400+B400))*24,1))</f>
        <v/>
      </c>
      <c r="R400" s="16">
        <f>IF(OR(A400="",B400=""),"",A400+B400)</f>
        <v/>
      </c>
    </row>
    <row r="401">
      <c r="A401" s="10" t="n"/>
      <c r="B401" s="11" t="n"/>
      <c r="C401" s="12" t="n"/>
      <c r="D401" s="13">
        <f>IF(C401="","",IFERROR(VLOOKUP(C401,'Key inventory'!$A$5:$C$104,2,FALSE),""))</f>
        <v/>
      </c>
      <c r="E401" s="13">
        <f>IF(C401="","",IFERROR(VLOOKUP(C401,'Key inventory'!$A$5:$C$104,3,FALSE),""))</f>
        <v/>
      </c>
      <c r="F401" s="14" t="n"/>
      <c r="G401" s="12" t="n"/>
      <c r="H401" s="14" t="n"/>
      <c r="I401" s="10" t="n"/>
      <c r="J401" s="11" t="n"/>
      <c r="K401" s="14" t="n"/>
      <c r="L401" s="10" t="n"/>
      <c r="M401" s="11" t="n"/>
      <c r="N401" s="14" t="n"/>
      <c r="O401" s="14" t="n"/>
      <c r="P401" s="13">
        <f>IF(OR(A401="",C401=""),"",IF(L401&lt;&gt;"","Returned",IF(I401="","Out",IF(NOW()&gt;I401+J401,"OVERDUE","Out"))))</f>
        <v/>
      </c>
      <c r="Q401" s="15">
        <f>IF(OR(A401="",B401=""),"",ROUND((IF(L401="",NOW(),L401+M401)-(A401+B401))*24,1))</f>
        <v/>
      </c>
      <c r="R401" s="16">
        <f>IF(OR(A401="",B401=""),"",A401+B401)</f>
        <v/>
      </c>
    </row>
    <row r="402">
      <c r="A402" s="10" t="n"/>
      <c r="B402" s="11" t="n"/>
      <c r="C402" s="12" t="n"/>
      <c r="D402" s="13">
        <f>IF(C402="","",IFERROR(VLOOKUP(C402,'Key inventory'!$A$5:$C$104,2,FALSE),""))</f>
        <v/>
      </c>
      <c r="E402" s="13">
        <f>IF(C402="","",IFERROR(VLOOKUP(C402,'Key inventory'!$A$5:$C$104,3,FALSE),""))</f>
        <v/>
      </c>
      <c r="F402" s="14" t="n"/>
      <c r="G402" s="12" t="n"/>
      <c r="H402" s="14" t="n"/>
      <c r="I402" s="10" t="n"/>
      <c r="J402" s="11" t="n"/>
      <c r="K402" s="14" t="n"/>
      <c r="L402" s="10" t="n"/>
      <c r="M402" s="11" t="n"/>
      <c r="N402" s="14" t="n"/>
      <c r="O402" s="14" t="n"/>
      <c r="P402" s="13">
        <f>IF(OR(A402="",C402=""),"",IF(L402&lt;&gt;"","Returned",IF(I402="","Out",IF(NOW()&gt;I402+J402,"OVERDUE","Out"))))</f>
        <v/>
      </c>
      <c r="Q402" s="15">
        <f>IF(OR(A402="",B402=""),"",ROUND((IF(L402="",NOW(),L402+M402)-(A402+B402))*24,1))</f>
        <v/>
      </c>
      <c r="R402" s="16">
        <f>IF(OR(A402="",B402=""),"",A402+B402)</f>
        <v/>
      </c>
    </row>
    <row r="403">
      <c r="A403" s="10" t="n"/>
      <c r="B403" s="11" t="n"/>
      <c r="C403" s="12" t="n"/>
      <c r="D403" s="13">
        <f>IF(C403="","",IFERROR(VLOOKUP(C403,'Key inventory'!$A$5:$C$104,2,FALSE),""))</f>
        <v/>
      </c>
      <c r="E403" s="13">
        <f>IF(C403="","",IFERROR(VLOOKUP(C403,'Key inventory'!$A$5:$C$104,3,FALSE),""))</f>
        <v/>
      </c>
      <c r="F403" s="14" t="n"/>
      <c r="G403" s="12" t="n"/>
      <c r="H403" s="14" t="n"/>
      <c r="I403" s="10" t="n"/>
      <c r="J403" s="11" t="n"/>
      <c r="K403" s="14" t="n"/>
      <c r="L403" s="10" t="n"/>
      <c r="M403" s="11" t="n"/>
      <c r="N403" s="14" t="n"/>
      <c r="O403" s="14" t="n"/>
      <c r="P403" s="13">
        <f>IF(OR(A403="",C403=""),"",IF(L403&lt;&gt;"","Returned",IF(I403="","Out",IF(NOW()&gt;I403+J403,"OVERDUE","Out"))))</f>
        <v/>
      </c>
      <c r="Q403" s="15">
        <f>IF(OR(A403="",B403=""),"",ROUND((IF(L403="",NOW(),L403+M403)-(A403+B403))*24,1))</f>
        <v/>
      </c>
      <c r="R403" s="16">
        <f>IF(OR(A403="",B403=""),"",A403+B403)</f>
        <v/>
      </c>
    </row>
    <row r="404">
      <c r="A404" s="10" t="n"/>
      <c r="B404" s="11" t="n"/>
      <c r="C404" s="12" t="n"/>
      <c r="D404" s="13">
        <f>IF(C404="","",IFERROR(VLOOKUP(C404,'Key inventory'!$A$5:$C$104,2,FALSE),""))</f>
        <v/>
      </c>
      <c r="E404" s="13">
        <f>IF(C404="","",IFERROR(VLOOKUP(C404,'Key inventory'!$A$5:$C$104,3,FALSE),""))</f>
        <v/>
      </c>
      <c r="F404" s="14" t="n"/>
      <c r="G404" s="12" t="n"/>
      <c r="H404" s="14" t="n"/>
      <c r="I404" s="10" t="n"/>
      <c r="J404" s="11" t="n"/>
      <c r="K404" s="14" t="n"/>
      <c r="L404" s="10" t="n"/>
      <c r="M404" s="11" t="n"/>
      <c r="N404" s="14" t="n"/>
      <c r="O404" s="14" t="n"/>
      <c r="P404" s="13">
        <f>IF(OR(A404="",C404=""),"",IF(L404&lt;&gt;"","Returned",IF(I404="","Out",IF(NOW()&gt;I404+J404,"OVERDUE","Out"))))</f>
        <v/>
      </c>
      <c r="Q404" s="15">
        <f>IF(OR(A404="",B404=""),"",ROUND((IF(L404="",NOW(),L404+M404)-(A404+B404))*24,1))</f>
        <v/>
      </c>
      <c r="R404" s="16">
        <f>IF(OR(A404="",B404=""),"",A404+B404)</f>
        <v/>
      </c>
    </row>
    <row r="405">
      <c r="A405" s="10" t="n"/>
      <c r="B405" s="11" t="n"/>
      <c r="C405" s="12" t="n"/>
      <c r="D405" s="13">
        <f>IF(C405="","",IFERROR(VLOOKUP(C405,'Key inventory'!$A$5:$C$104,2,FALSE),""))</f>
        <v/>
      </c>
      <c r="E405" s="13">
        <f>IF(C405="","",IFERROR(VLOOKUP(C405,'Key inventory'!$A$5:$C$104,3,FALSE),""))</f>
        <v/>
      </c>
      <c r="F405" s="14" t="n"/>
      <c r="G405" s="12" t="n"/>
      <c r="H405" s="14" t="n"/>
      <c r="I405" s="10" t="n"/>
      <c r="J405" s="11" t="n"/>
      <c r="K405" s="14" t="n"/>
      <c r="L405" s="10" t="n"/>
      <c r="M405" s="11" t="n"/>
      <c r="N405" s="14" t="n"/>
      <c r="O405" s="14" t="n"/>
      <c r="P405" s="13">
        <f>IF(OR(A405="",C405=""),"",IF(L405&lt;&gt;"","Returned",IF(I405="","Out",IF(NOW()&gt;I405+J405,"OVERDUE","Out"))))</f>
        <v/>
      </c>
      <c r="Q405" s="15">
        <f>IF(OR(A405="",B405=""),"",ROUND((IF(L405="",NOW(),L405+M405)-(A405+B405))*24,1))</f>
        <v/>
      </c>
      <c r="R405" s="16">
        <f>IF(OR(A405="",B405=""),"",A405+B405)</f>
        <v/>
      </c>
    </row>
    <row r="406">
      <c r="A406" s="10" t="n"/>
      <c r="B406" s="11" t="n"/>
      <c r="C406" s="12" t="n"/>
      <c r="D406" s="13">
        <f>IF(C406="","",IFERROR(VLOOKUP(C406,'Key inventory'!$A$5:$C$104,2,FALSE),""))</f>
        <v/>
      </c>
      <c r="E406" s="13">
        <f>IF(C406="","",IFERROR(VLOOKUP(C406,'Key inventory'!$A$5:$C$104,3,FALSE),""))</f>
        <v/>
      </c>
      <c r="F406" s="14" t="n"/>
      <c r="G406" s="12" t="n"/>
      <c r="H406" s="14" t="n"/>
      <c r="I406" s="10" t="n"/>
      <c r="J406" s="11" t="n"/>
      <c r="K406" s="14" t="n"/>
      <c r="L406" s="10" t="n"/>
      <c r="M406" s="11" t="n"/>
      <c r="N406" s="14" t="n"/>
      <c r="O406" s="14" t="n"/>
      <c r="P406" s="13">
        <f>IF(OR(A406="",C406=""),"",IF(L406&lt;&gt;"","Returned",IF(I406="","Out",IF(NOW()&gt;I406+J406,"OVERDUE","Out"))))</f>
        <v/>
      </c>
      <c r="Q406" s="15">
        <f>IF(OR(A406="",B406=""),"",ROUND((IF(L406="",NOW(),L406+M406)-(A406+B406))*24,1))</f>
        <v/>
      </c>
      <c r="R406" s="16">
        <f>IF(OR(A406="",B406=""),"",A406+B406)</f>
        <v/>
      </c>
    </row>
    <row r="407">
      <c r="A407" s="10" t="n"/>
      <c r="B407" s="11" t="n"/>
      <c r="C407" s="12" t="n"/>
      <c r="D407" s="13">
        <f>IF(C407="","",IFERROR(VLOOKUP(C407,'Key inventory'!$A$5:$C$104,2,FALSE),""))</f>
        <v/>
      </c>
      <c r="E407" s="13">
        <f>IF(C407="","",IFERROR(VLOOKUP(C407,'Key inventory'!$A$5:$C$104,3,FALSE),""))</f>
        <v/>
      </c>
      <c r="F407" s="14" t="n"/>
      <c r="G407" s="12" t="n"/>
      <c r="H407" s="14" t="n"/>
      <c r="I407" s="10" t="n"/>
      <c r="J407" s="11" t="n"/>
      <c r="K407" s="14" t="n"/>
      <c r="L407" s="10" t="n"/>
      <c r="M407" s="11" t="n"/>
      <c r="N407" s="14" t="n"/>
      <c r="O407" s="14" t="n"/>
      <c r="P407" s="13">
        <f>IF(OR(A407="",C407=""),"",IF(L407&lt;&gt;"","Returned",IF(I407="","Out",IF(NOW()&gt;I407+J407,"OVERDUE","Out"))))</f>
        <v/>
      </c>
      <c r="Q407" s="15">
        <f>IF(OR(A407="",B407=""),"",ROUND((IF(L407="",NOW(),L407+M407)-(A407+B407))*24,1))</f>
        <v/>
      </c>
      <c r="R407" s="16">
        <f>IF(OR(A407="",B407=""),"",A407+B407)</f>
        <v/>
      </c>
    </row>
    <row r="408">
      <c r="A408" s="10" t="n"/>
      <c r="B408" s="11" t="n"/>
      <c r="C408" s="12" t="n"/>
      <c r="D408" s="13">
        <f>IF(C408="","",IFERROR(VLOOKUP(C408,'Key inventory'!$A$5:$C$104,2,FALSE),""))</f>
        <v/>
      </c>
      <c r="E408" s="13">
        <f>IF(C408="","",IFERROR(VLOOKUP(C408,'Key inventory'!$A$5:$C$104,3,FALSE),""))</f>
        <v/>
      </c>
      <c r="F408" s="14" t="n"/>
      <c r="G408" s="12" t="n"/>
      <c r="H408" s="14" t="n"/>
      <c r="I408" s="10" t="n"/>
      <c r="J408" s="11" t="n"/>
      <c r="K408" s="14" t="n"/>
      <c r="L408" s="10" t="n"/>
      <c r="M408" s="11" t="n"/>
      <c r="N408" s="14" t="n"/>
      <c r="O408" s="14" t="n"/>
      <c r="P408" s="13">
        <f>IF(OR(A408="",C408=""),"",IF(L408&lt;&gt;"","Returned",IF(I408="","Out",IF(NOW()&gt;I408+J408,"OVERDUE","Out"))))</f>
        <v/>
      </c>
      <c r="Q408" s="15">
        <f>IF(OR(A408="",B408=""),"",ROUND((IF(L408="",NOW(),L408+M408)-(A408+B408))*24,1))</f>
        <v/>
      </c>
      <c r="R408" s="16">
        <f>IF(OR(A408="",B408=""),"",A408+B408)</f>
        <v/>
      </c>
    </row>
    <row r="409">
      <c r="A409" s="10" t="n"/>
      <c r="B409" s="11" t="n"/>
      <c r="C409" s="12" t="n"/>
      <c r="D409" s="13">
        <f>IF(C409="","",IFERROR(VLOOKUP(C409,'Key inventory'!$A$5:$C$104,2,FALSE),""))</f>
        <v/>
      </c>
      <c r="E409" s="13">
        <f>IF(C409="","",IFERROR(VLOOKUP(C409,'Key inventory'!$A$5:$C$104,3,FALSE),""))</f>
        <v/>
      </c>
      <c r="F409" s="14" t="n"/>
      <c r="G409" s="12" t="n"/>
      <c r="H409" s="14" t="n"/>
      <c r="I409" s="10" t="n"/>
      <c r="J409" s="11" t="n"/>
      <c r="K409" s="14" t="n"/>
      <c r="L409" s="10" t="n"/>
      <c r="M409" s="11" t="n"/>
      <c r="N409" s="14" t="n"/>
      <c r="O409" s="14" t="n"/>
      <c r="P409" s="13">
        <f>IF(OR(A409="",C409=""),"",IF(L409&lt;&gt;"","Returned",IF(I409="","Out",IF(NOW()&gt;I409+J409,"OVERDUE","Out"))))</f>
        <v/>
      </c>
      <c r="Q409" s="15">
        <f>IF(OR(A409="",B409=""),"",ROUND((IF(L409="",NOW(),L409+M409)-(A409+B409))*24,1))</f>
        <v/>
      </c>
      <c r="R409" s="16">
        <f>IF(OR(A409="",B409=""),"",A409+B409)</f>
        <v/>
      </c>
    </row>
    <row r="410">
      <c r="A410" s="10" t="n"/>
      <c r="B410" s="11" t="n"/>
      <c r="C410" s="12" t="n"/>
      <c r="D410" s="13">
        <f>IF(C410="","",IFERROR(VLOOKUP(C410,'Key inventory'!$A$5:$C$104,2,FALSE),""))</f>
        <v/>
      </c>
      <c r="E410" s="13">
        <f>IF(C410="","",IFERROR(VLOOKUP(C410,'Key inventory'!$A$5:$C$104,3,FALSE),""))</f>
        <v/>
      </c>
      <c r="F410" s="14" t="n"/>
      <c r="G410" s="12" t="n"/>
      <c r="H410" s="14" t="n"/>
      <c r="I410" s="10" t="n"/>
      <c r="J410" s="11" t="n"/>
      <c r="K410" s="14" t="n"/>
      <c r="L410" s="10" t="n"/>
      <c r="M410" s="11" t="n"/>
      <c r="N410" s="14" t="n"/>
      <c r="O410" s="14" t="n"/>
      <c r="P410" s="13">
        <f>IF(OR(A410="",C410=""),"",IF(L410&lt;&gt;"","Returned",IF(I410="","Out",IF(NOW()&gt;I410+J410,"OVERDUE","Out"))))</f>
        <v/>
      </c>
      <c r="Q410" s="15">
        <f>IF(OR(A410="",B410=""),"",ROUND((IF(L410="",NOW(),L410+M410)-(A410+B410))*24,1))</f>
        <v/>
      </c>
      <c r="R410" s="16">
        <f>IF(OR(A410="",B410=""),"",A410+B410)</f>
        <v/>
      </c>
    </row>
    <row r="411">
      <c r="A411" s="10" t="n"/>
      <c r="B411" s="11" t="n"/>
      <c r="C411" s="12" t="n"/>
      <c r="D411" s="13">
        <f>IF(C411="","",IFERROR(VLOOKUP(C411,'Key inventory'!$A$5:$C$104,2,FALSE),""))</f>
        <v/>
      </c>
      <c r="E411" s="13">
        <f>IF(C411="","",IFERROR(VLOOKUP(C411,'Key inventory'!$A$5:$C$104,3,FALSE),""))</f>
        <v/>
      </c>
      <c r="F411" s="14" t="n"/>
      <c r="G411" s="12" t="n"/>
      <c r="H411" s="14" t="n"/>
      <c r="I411" s="10" t="n"/>
      <c r="J411" s="11" t="n"/>
      <c r="K411" s="14" t="n"/>
      <c r="L411" s="10" t="n"/>
      <c r="M411" s="11" t="n"/>
      <c r="N411" s="14" t="n"/>
      <c r="O411" s="14" t="n"/>
      <c r="P411" s="13">
        <f>IF(OR(A411="",C411=""),"",IF(L411&lt;&gt;"","Returned",IF(I411="","Out",IF(NOW()&gt;I411+J411,"OVERDUE","Out"))))</f>
        <v/>
      </c>
      <c r="Q411" s="15">
        <f>IF(OR(A411="",B411=""),"",ROUND((IF(L411="",NOW(),L411+M411)-(A411+B411))*24,1))</f>
        <v/>
      </c>
      <c r="R411" s="16">
        <f>IF(OR(A411="",B411=""),"",A411+B411)</f>
        <v/>
      </c>
    </row>
    <row r="412">
      <c r="A412" s="10" t="n"/>
      <c r="B412" s="11" t="n"/>
      <c r="C412" s="12" t="n"/>
      <c r="D412" s="13">
        <f>IF(C412="","",IFERROR(VLOOKUP(C412,'Key inventory'!$A$5:$C$104,2,FALSE),""))</f>
        <v/>
      </c>
      <c r="E412" s="13">
        <f>IF(C412="","",IFERROR(VLOOKUP(C412,'Key inventory'!$A$5:$C$104,3,FALSE),""))</f>
        <v/>
      </c>
      <c r="F412" s="14" t="n"/>
      <c r="G412" s="12" t="n"/>
      <c r="H412" s="14" t="n"/>
      <c r="I412" s="10" t="n"/>
      <c r="J412" s="11" t="n"/>
      <c r="K412" s="14" t="n"/>
      <c r="L412" s="10" t="n"/>
      <c r="M412" s="11" t="n"/>
      <c r="N412" s="14" t="n"/>
      <c r="O412" s="14" t="n"/>
      <c r="P412" s="13">
        <f>IF(OR(A412="",C412=""),"",IF(L412&lt;&gt;"","Returned",IF(I412="","Out",IF(NOW()&gt;I412+J412,"OVERDUE","Out"))))</f>
        <v/>
      </c>
      <c r="Q412" s="15">
        <f>IF(OR(A412="",B412=""),"",ROUND((IF(L412="",NOW(),L412+M412)-(A412+B412))*24,1))</f>
        <v/>
      </c>
      <c r="R412" s="16">
        <f>IF(OR(A412="",B412=""),"",A412+B412)</f>
        <v/>
      </c>
    </row>
    <row r="413">
      <c r="A413" s="10" t="n"/>
      <c r="B413" s="11" t="n"/>
      <c r="C413" s="12" t="n"/>
      <c r="D413" s="13">
        <f>IF(C413="","",IFERROR(VLOOKUP(C413,'Key inventory'!$A$5:$C$104,2,FALSE),""))</f>
        <v/>
      </c>
      <c r="E413" s="13">
        <f>IF(C413="","",IFERROR(VLOOKUP(C413,'Key inventory'!$A$5:$C$104,3,FALSE),""))</f>
        <v/>
      </c>
      <c r="F413" s="14" t="n"/>
      <c r="G413" s="12" t="n"/>
      <c r="H413" s="14" t="n"/>
      <c r="I413" s="10" t="n"/>
      <c r="J413" s="11" t="n"/>
      <c r="K413" s="14" t="n"/>
      <c r="L413" s="10" t="n"/>
      <c r="M413" s="11" t="n"/>
      <c r="N413" s="14" t="n"/>
      <c r="O413" s="14" t="n"/>
      <c r="P413" s="13">
        <f>IF(OR(A413="",C413=""),"",IF(L413&lt;&gt;"","Returned",IF(I413="","Out",IF(NOW()&gt;I413+J413,"OVERDUE","Out"))))</f>
        <v/>
      </c>
      <c r="Q413" s="15">
        <f>IF(OR(A413="",B413=""),"",ROUND((IF(L413="",NOW(),L413+M413)-(A413+B413))*24,1))</f>
        <v/>
      </c>
      <c r="R413" s="16">
        <f>IF(OR(A413="",B413=""),"",A413+B413)</f>
        <v/>
      </c>
    </row>
    <row r="414">
      <c r="A414" s="10" t="n"/>
      <c r="B414" s="11" t="n"/>
      <c r="C414" s="12" t="n"/>
      <c r="D414" s="13">
        <f>IF(C414="","",IFERROR(VLOOKUP(C414,'Key inventory'!$A$5:$C$104,2,FALSE),""))</f>
        <v/>
      </c>
      <c r="E414" s="13">
        <f>IF(C414="","",IFERROR(VLOOKUP(C414,'Key inventory'!$A$5:$C$104,3,FALSE),""))</f>
        <v/>
      </c>
      <c r="F414" s="14" t="n"/>
      <c r="G414" s="12" t="n"/>
      <c r="H414" s="14" t="n"/>
      <c r="I414" s="10" t="n"/>
      <c r="J414" s="11" t="n"/>
      <c r="K414" s="14" t="n"/>
      <c r="L414" s="10" t="n"/>
      <c r="M414" s="11" t="n"/>
      <c r="N414" s="14" t="n"/>
      <c r="O414" s="14" t="n"/>
      <c r="P414" s="13">
        <f>IF(OR(A414="",C414=""),"",IF(L414&lt;&gt;"","Returned",IF(I414="","Out",IF(NOW()&gt;I414+J414,"OVERDUE","Out"))))</f>
        <v/>
      </c>
      <c r="Q414" s="15">
        <f>IF(OR(A414="",B414=""),"",ROUND((IF(L414="",NOW(),L414+M414)-(A414+B414))*24,1))</f>
        <v/>
      </c>
      <c r="R414" s="16">
        <f>IF(OR(A414="",B414=""),"",A414+B414)</f>
        <v/>
      </c>
    </row>
    <row r="415">
      <c r="A415" s="10" t="n"/>
      <c r="B415" s="11" t="n"/>
      <c r="C415" s="12" t="n"/>
      <c r="D415" s="13">
        <f>IF(C415="","",IFERROR(VLOOKUP(C415,'Key inventory'!$A$5:$C$104,2,FALSE),""))</f>
        <v/>
      </c>
      <c r="E415" s="13">
        <f>IF(C415="","",IFERROR(VLOOKUP(C415,'Key inventory'!$A$5:$C$104,3,FALSE),""))</f>
        <v/>
      </c>
      <c r="F415" s="14" t="n"/>
      <c r="G415" s="12" t="n"/>
      <c r="H415" s="14" t="n"/>
      <c r="I415" s="10" t="n"/>
      <c r="J415" s="11" t="n"/>
      <c r="K415" s="14" t="n"/>
      <c r="L415" s="10" t="n"/>
      <c r="M415" s="11" t="n"/>
      <c r="N415" s="14" t="n"/>
      <c r="O415" s="14" t="n"/>
      <c r="P415" s="13">
        <f>IF(OR(A415="",C415=""),"",IF(L415&lt;&gt;"","Returned",IF(I415="","Out",IF(NOW()&gt;I415+J415,"OVERDUE","Out"))))</f>
        <v/>
      </c>
      <c r="Q415" s="15">
        <f>IF(OR(A415="",B415=""),"",ROUND((IF(L415="",NOW(),L415+M415)-(A415+B415))*24,1))</f>
        <v/>
      </c>
      <c r="R415" s="16">
        <f>IF(OR(A415="",B415=""),"",A415+B415)</f>
        <v/>
      </c>
    </row>
    <row r="416">
      <c r="A416" s="10" t="n"/>
      <c r="B416" s="11" t="n"/>
      <c r="C416" s="12" t="n"/>
      <c r="D416" s="13">
        <f>IF(C416="","",IFERROR(VLOOKUP(C416,'Key inventory'!$A$5:$C$104,2,FALSE),""))</f>
        <v/>
      </c>
      <c r="E416" s="13">
        <f>IF(C416="","",IFERROR(VLOOKUP(C416,'Key inventory'!$A$5:$C$104,3,FALSE),""))</f>
        <v/>
      </c>
      <c r="F416" s="14" t="n"/>
      <c r="G416" s="12" t="n"/>
      <c r="H416" s="14" t="n"/>
      <c r="I416" s="10" t="n"/>
      <c r="J416" s="11" t="n"/>
      <c r="K416" s="14" t="n"/>
      <c r="L416" s="10" t="n"/>
      <c r="M416" s="11" t="n"/>
      <c r="N416" s="14" t="n"/>
      <c r="O416" s="14" t="n"/>
      <c r="P416" s="13">
        <f>IF(OR(A416="",C416=""),"",IF(L416&lt;&gt;"","Returned",IF(I416="","Out",IF(NOW()&gt;I416+J416,"OVERDUE","Out"))))</f>
        <v/>
      </c>
      <c r="Q416" s="15">
        <f>IF(OR(A416="",B416=""),"",ROUND((IF(L416="",NOW(),L416+M416)-(A416+B416))*24,1))</f>
        <v/>
      </c>
      <c r="R416" s="16">
        <f>IF(OR(A416="",B416=""),"",A416+B416)</f>
        <v/>
      </c>
    </row>
    <row r="417">
      <c r="A417" s="10" t="n"/>
      <c r="B417" s="11" t="n"/>
      <c r="C417" s="12" t="n"/>
      <c r="D417" s="13">
        <f>IF(C417="","",IFERROR(VLOOKUP(C417,'Key inventory'!$A$5:$C$104,2,FALSE),""))</f>
        <v/>
      </c>
      <c r="E417" s="13">
        <f>IF(C417="","",IFERROR(VLOOKUP(C417,'Key inventory'!$A$5:$C$104,3,FALSE),""))</f>
        <v/>
      </c>
      <c r="F417" s="14" t="n"/>
      <c r="G417" s="12" t="n"/>
      <c r="H417" s="14" t="n"/>
      <c r="I417" s="10" t="n"/>
      <c r="J417" s="11" t="n"/>
      <c r="K417" s="14" t="n"/>
      <c r="L417" s="10" t="n"/>
      <c r="M417" s="11" t="n"/>
      <c r="N417" s="14" t="n"/>
      <c r="O417" s="14" t="n"/>
      <c r="P417" s="13">
        <f>IF(OR(A417="",C417=""),"",IF(L417&lt;&gt;"","Returned",IF(I417="","Out",IF(NOW()&gt;I417+J417,"OVERDUE","Out"))))</f>
        <v/>
      </c>
      <c r="Q417" s="15">
        <f>IF(OR(A417="",B417=""),"",ROUND((IF(L417="",NOW(),L417+M417)-(A417+B417))*24,1))</f>
        <v/>
      </c>
      <c r="R417" s="16">
        <f>IF(OR(A417="",B417=""),"",A417+B417)</f>
        <v/>
      </c>
    </row>
    <row r="418">
      <c r="A418" s="10" t="n"/>
      <c r="B418" s="11" t="n"/>
      <c r="C418" s="12" t="n"/>
      <c r="D418" s="13">
        <f>IF(C418="","",IFERROR(VLOOKUP(C418,'Key inventory'!$A$5:$C$104,2,FALSE),""))</f>
        <v/>
      </c>
      <c r="E418" s="13">
        <f>IF(C418="","",IFERROR(VLOOKUP(C418,'Key inventory'!$A$5:$C$104,3,FALSE),""))</f>
        <v/>
      </c>
      <c r="F418" s="14" t="n"/>
      <c r="G418" s="12" t="n"/>
      <c r="H418" s="14" t="n"/>
      <c r="I418" s="10" t="n"/>
      <c r="J418" s="11" t="n"/>
      <c r="K418" s="14" t="n"/>
      <c r="L418" s="10" t="n"/>
      <c r="M418" s="11" t="n"/>
      <c r="N418" s="14" t="n"/>
      <c r="O418" s="14" t="n"/>
      <c r="P418" s="13">
        <f>IF(OR(A418="",C418=""),"",IF(L418&lt;&gt;"","Returned",IF(I418="","Out",IF(NOW()&gt;I418+J418,"OVERDUE","Out"))))</f>
        <v/>
      </c>
      <c r="Q418" s="15">
        <f>IF(OR(A418="",B418=""),"",ROUND((IF(L418="",NOW(),L418+M418)-(A418+B418))*24,1))</f>
        <v/>
      </c>
      <c r="R418" s="16">
        <f>IF(OR(A418="",B418=""),"",A418+B418)</f>
        <v/>
      </c>
    </row>
    <row r="419">
      <c r="A419" s="10" t="n"/>
      <c r="B419" s="11" t="n"/>
      <c r="C419" s="12" t="n"/>
      <c r="D419" s="13">
        <f>IF(C419="","",IFERROR(VLOOKUP(C419,'Key inventory'!$A$5:$C$104,2,FALSE),""))</f>
        <v/>
      </c>
      <c r="E419" s="13">
        <f>IF(C419="","",IFERROR(VLOOKUP(C419,'Key inventory'!$A$5:$C$104,3,FALSE),""))</f>
        <v/>
      </c>
      <c r="F419" s="14" t="n"/>
      <c r="G419" s="12" t="n"/>
      <c r="H419" s="14" t="n"/>
      <c r="I419" s="10" t="n"/>
      <c r="J419" s="11" t="n"/>
      <c r="K419" s="14" t="n"/>
      <c r="L419" s="10" t="n"/>
      <c r="M419" s="11" t="n"/>
      <c r="N419" s="14" t="n"/>
      <c r="O419" s="14" t="n"/>
      <c r="P419" s="13">
        <f>IF(OR(A419="",C419=""),"",IF(L419&lt;&gt;"","Returned",IF(I419="","Out",IF(NOW()&gt;I419+J419,"OVERDUE","Out"))))</f>
        <v/>
      </c>
      <c r="Q419" s="15">
        <f>IF(OR(A419="",B419=""),"",ROUND((IF(L419="",NOW(),L419+M419)-(A419+B419))*24,1))</f>
        <v/>
      </c>
      <c r="R419" s="16">
        <f>IF(OR(A419="",B419=""),"",A419+B419)</f>
        <v/>
      </c>
    </row>
    <row r="420">
      <c r="A420" s="10" t="n"/>
      <c r="B420" s="11" t="n"/>
      <c r="C420" s="12" t="n"/>
      <c r="D420" s="13">
        <f>IF(C420="","",IFERROR(VLOOKUP(C420,'Key inventory'!$A$5:$C$104,2,FALSE),""))</f>
        <v/>
      </c>
      <c r="E420" s="13">
        <f>IF(C420="","",IFERROR(VLOOKUP(C420,'Key inventory'!$A$5:$C$104,3,FALSE),""))</f>
        <v/>
      </c>
      <c r="F420" s="14" t="n"/>
      <c r="G420" s="12" t="n"/>
      <c r="H420" s="14" t="n"/>
      <c r="I420" s="10" t="n"/>
      <c r="J420" s="11" t="n"/>
      <c r="K420" s="14" t="n"/>
      <c r="L420" s="10" t="n"/>
      <c r="M420" s="11" t="n"/>
      <c r="N420" s="14" t="n"/>
      <c r="O420" s="14" t="n"/>
      <c r="P420" s="13">
        <f>IF(OR(A420="",C420=""),"",IF(L420&lt;&gt;"","Returned",IF(I420="","Out",IF(NOW()&gt;I420+J420,"OVERDUE","Out"))))</f>
        <v/>
      </c>
      <c r="Q420" s="15">
        <f>IF(OR(A420="",B420=""),"",ROUND((IF(L420="",NOW(),L420+M420)-(A420+B420))*24,1))</f>
        <v/>
      </c>
      <c r="R420" s="16">
        <f>IF(OR(A420="",B420=""),"",A420+B420)</f>
        <v/>
      </c>
    </row>
    <row r="421">
      <c r="A421" s="10" t="n"/>
      <c r="B421" s="11" t="n"/>
      <c r="C421" s="12" t="n"/>
      <c r="D421" s="13">
        <f>IF(C421="","",IFERROR(VLOOKUP(C421,'Key inventory'!$A$5:$C$104,2,FALSE),""))</f>
        <v/>
      </c>
      <c r="E421" s="13">
        <f>IF(C421="","",IFERROR(VLOOKUP(C421,'Key inventory'!$A$5:$C$104,3,FALSE),""))</f>
        <v/>
      </c>
      <c r="F421" s="14" t="n"/>
      <c r="G421" s="12" t="n"/>
      <c r="H421" s="14" t="n"/>
      <c r="I421" s="10" t="n"/>
      <c r="J421" s="11" t="n"/>
      <c r="K421" s="14" t="n"/>
      <c r="L421" s="10" t="n"/>
      <c r="M421" s="11" t="n"/>
      <c r="N421" s="14" t="n"/>
      <c r="O421" s="14" t="n"/>
      <c r="P421" s="13">
        <f>IF(OR(A421="",C421=""),"",IF(L421&lt;&gt;"","Returned",IF(I421="","Out",IF(NOW()&gt;I421+J421,"OVERDUE","Out"))))</f>
        <v/>
      </c>
      <c r="Q421" s="15">
        <f>IF(OR(A421="",B421=""),"",ROUND((IF(L421="",NOW(),L421+M421)-(A421+B421))*24,1))</f>
        <v/>
      </c>
      <c r="R421" s="16">
        <f>IF(OR(A421="",B421=""),"",A421+B421)</f>
        <v/>
      </c>
    </row>
    <row r="422">
      <c r="A422" s="10" t="n"/>
      <c r="B422" s="11" t="n"/>
      <c r="C422" s="12" t="n"/>
      <c r="D422" s="13">
        <f>IF(C422="","",IFERROR(VLOOKUP(C422,'Key inventory'!$A$5:$C$104,2,FALSE),""))</f>
        <v/>
      </c>
      <c r="E422" s="13">
        <f>IF(C422="","",IFERROR(VLOOKUP(C422,'Key inventory'!$A$5:$C$104,3,FALSE),""))</f>
        <v/>
      </c>
      <c r="F422" s="14" t="n"/>
      <c r="G422" s="12" t="n"/>
      <c r="H422" s="14" t="n"/>
      <c r="I422" s="10" t="n"/>
      <c r="J422" s="11" t="n"/>
      <c r="K422" s="14" t="n"/>
      <c r="L422" s="10" t="n"/>
      <c r="M422" s="11" t="n"/>
      <c r="N422" s="14" t="n"/>
      <c r="O422" s="14" t="n"/>
      <c r="P422" s="13">
        <f>IF(OR(A422="",C422=""),"",IF(L422&lt;&gt;"","Returned",IF(I422="","Out",IF(NOW()&gt;I422+J422,"OVERDUE","Out"))))</f>
        <v/>
      </c>
      <c r="Q422" s="15">
        <f>IF(OR(A422="",B422=""),"",ROUND((IF(L422="",NOW(),L422+M422)-(A422+B422))*24,1))</f>
        <v/>
      </c>
      <c r="R422" s="16">
        <f>IF(OR(A422="",B422=""),"",A422+B422)</f>
        <v/>
      </c>
    </row>
    <row r="423">
      <c r="A423" s="10" t="n"/>
      <c r="B423" s="11" t="n"/>
      <c r="C423" s="12" t="n"/>
      <c r="D423" s="13">
        <f>IF(C423="","",IFERROR(VLOOKUP(C423,'Key inventory'!$A$5:$C$104,2,FALSE),""))</f>
        <v/>
      </c>
      <c r="E423" s="13">
        <f>IF(C423="","",IFERROR(VLOOKUP(C423,'Key inventory'!$A$5:$C$104,3,FALSE),""))</f>
        <v/>
      </c>
      <c r="F423" s="14" t="n"/>
      <c r="G423" s="12" t="n"/>
      <c r="H423" s="14" t="n"/>
      <c r="I423" s="10" t="n"/>
      <c r="J423" s="11" t="n"/>
      <c r="K423" s="14" t="n"/>
      <c r="L423" s="10" t="n"/>
      <c r="M423" s="11" t="n"/>
      <c r="N423" s="14" t="n"/>
      <c r="O423" s="14" t="n"/>
      <c r="P423" s="13">
        <f>IF(OR(A423="",C423=""),"",IF(L423&lt;&gt;"","Returned",IF(I423="","Out",IF(NOW()&gt;I423+J423,"OVERDUE","Out"))))</f>
        <v/>
      </c>
      <c r="Q423" s="15">
        <f>IF(OR(A423="",B423=""),"",ROUND((IF(L423="",NOW(),L423+M423)-(A423+B423))*24,1))</f>
        <v/>
      </c>
      <c r="R423" s="16">
        <f>IF(OR(A423="",B423=""),"",A423+B423)</f>
        <v/>
      </c>
    </row>
    <row r="424">
      <c r="A424" s="10" t="n"/>
      <c r="B424" s="11" t="n"/>
      <c r="C424" s="12" t="n"/>
      <c r="D424" s="13">
        <f>IF(C424="","",IFERROR(VLOOKUP(C424,'Key inventory'!$A$5:$C$104,2,FALSE),""))</f>
        <v/>
      </c>
      <c r="E424" s="13">
        <f>IF(C424="","",IFERROR(VLOOKUP(C424,'Key inventory'!$A$5:$C$104,3,FALSE),""))</f>
        <v/>
      </c>
      <c r="F424" s="14" t="n"/>
      <c r="G424" s="12" t="n"/>
      <c r="H424" s="14" t="n"/>
      <c r="I424" s="10" t="n"/>
      <c r="J424" s="11" t="n"/>
      <c r="K424" s="14" t="n"/>
      <c r="L424" s="10" t="n"/>
      <c r="M424" s="11" t="n"/>
      <c r="N424" s="14" t="n"/>
      <c r="O424" s="14" t="n"/>
      <c r="P424" s="13">
        <f>IF(OR(A424="",C424=""),"",IF(L424&lt;&gt;"","Returned",IF(I424="","Out",IF(NOW()&gt;I424+J424,"OVERDUE","Out"))))</f>
        <v/>
      </c>
      <c r="Q424" s="15">
        <f>IF(OR(A424="",B424=""),"",ROUND((IF(L424="",NOW(),L424+M424)-(A424+B424))*24,1))</f>
        <v/>
      </c>
      <c r="R424" s="16">
        <f>IF(OR(A424="",B424=""),"",A424+B424)</f>
        <v/>
      </c>
    </row>
    <row r="425">
      <c r="A425" s="10" t="n"/>
      <c r="B425" s="11" t="n"/>
      <c r="C425" s="12" t="n"/>
      <c r="D425" s="13">
        <f>IF(C425="","",IFERROR(VLOOKUP(C425,'Key inventory'!$A$5:$C$104,2,FALSE),""))</f>
        <v/>
      </c>
      <c r="E425" s="13">
        <f>IF(C425="","",IFERROR(VLOOKUP(C425,'Key inventory'!$A$5:$C$104,3,FALSE),""))</f>
        <v/>
      </c>
      <c r="F425" s="14" t="n"/>
      <c r="G425" s="12" t="n"/>
      <c r="H425" s="14" t="n"/>
      <c r="I425" s="10" t="n"/>
      <c r="J425" s="11" t="n"/>
      <c r="K425" s="14" t="n"/>
      <c r="L425" s="10" t="n"/>
      <c r="M425" s="11" t="n"/>
      <c r="N425" s="14" t="n"/>
      <c r="O425" s="14" t="n"/>
      <c r="P425" s="13">
        <f>IF(OR(A425="",C425=""),"",IF(L425&lt;&gt;"","Returned",IF(I425="","Out",IF(NOW()&gt;I425+J425,"OVERDUE","Out"))))</f>
        <v/>
      </c>
      <c r="Q425" s="15">
        <f>IF(OR(A425="",B425=""),"",ROUND((IF(L425="",NOW(),L425+M425)-(A425+B425))*24,1))</f>
        <v/>
      </c>
      <c r="R425" s="16">
        <f>IF(OR(A425="",B425=""),"",A425+B425)</f>
        <v/>
      </c>
    </row>
    <row r="426">
      <c r="A426" s="10" t="n"/>
      <c r="B426" s="11" t="n"/>
      <c r="C426" s="12" t="n"/>
      <c r="D426" s="13">
        <f>IF(C426="","",IFERROR(VLOOKUP(C426,'Key inventory'!$A$5:$C$104,2,FALSE),""))</f>
        <v/>
      </c>
      <c r="E426" s="13">
        <f>IF(C426="","",IFERROR(VLOOKUP(C426,'Key inventory'!$A$5:$C$104,3,FALSE),""))</f>
        <v/>
      </c>
      <c r="F426" s="14" t="n"/>
      <c r="G426" s="12" t="n"/>
      <c r="H426" s="14" t="n"/>
      <c r="I426" s="10" t="n"/>
      <c r="J426" s="11" t="n"/>
      <c r="K426" s="14" t="n"/>
      <c r="L426" s="10" t="n"/>
      <c r="M426" s="11" t="n"/>
      <c r="N426" s="14" t="n"/>
      <c r="O426" s="14" t="n"/>
      <c r="P426" s="13">
        <f>IF(OR(A426="",C426=""),"",IF(L426&lt;&gt;"","Returned",IF(I426="","Out",IF(NOW()&gt;I426+J426,"OVERDUE","Out"))))</f>
        <v/>
      </c>
      <c r="Q426" s="15">
        <f>IF(OR(A426="",B426=""),"",ROUND((IF(L426="",NOW(),L426+M426)-(A426+B426))*24,1))</f>
        <v/>
      </c>
      <c r="R426" s="16">
        <f>IF(OR(A426="",B426=""),"",A426+B426)</f>
        <v/>
      </c>
    </row>
    <row r="427">
      <c r="A427" s="10" t="n"/>
      <c r="B427" s="11" t="n"/>
      <c r="C427" s="12" t="n"/>
      <c r="D427" s="13">
        <f>IF(C427="","",IFERROR(VLOOKUP(C427,'Key inventory'!$A$5:$C$104,2,FALSE),""))</f>
        <v/>
      </c>
      <c r="E427" s="13">
        <f>IF(C427="","",IFERROR(VLOOKUP(C427,'Key inventory'!$A$5:$C$104,3,FALSE),""))</f>
        <v/>
      </c>
      <c r="F427" s="14" t="n"/>
      <c r="G427" s="12" t="n"/>
      <c r="H427" s="14" t="n"/>
      <c r="I427" s="10" t="n"/>
      <c r="J427" s="11" t="n"/>
      <c r="K427" s="14" t="n"/>
      <c r="L427" s="10" t="n"/>
      <c r="M427" s="11" t="n"/>
      <c r="N427" s="14" t="n"/>
      <c r="O427" s="14" t="n"/>
      <c r="P427" s="13">
        <f>IF(OR(A427="",C427=""),"",IF(L427&lt;&gt;"","Returned",IF(I427="","Out",IF(NOW()&gt;I427+J427,"OVERDUE","Out"))))</f>
        <v/>
      </c>
      <c r="Q427" s="15">
        <f>IF(OR(A427="",B427=""),"",ROUND((IF(L427="",NOW(),L427+M427)-(A427+B427))*24,1))</f>
        <v/>
      </c>
      <c r="R427" s="16">
        <f>IF(OR(A427="",B427=""),"",A427+B427)</f>
        <v/>
      </c>
    </row>
    <row r="428">
      <c r="A428" s="10" t="n"/>
      <c r="B428" s="11" t="n"/>
      <c r="C428" s="12" t="n"/>
      <c r="D428" s="13">
        <f>IF(C428="","",IFERROR(VLOOKUP(C428,'Key inventory'!$A$5:$C$104,2,FALSE),""))</f>
        <v/>
      </c>
      <c r="E428" s="13">
        <f>IF(C428="","",IFERROR(VLOOKUP(C428,'Key inventory'!$A$5:$C$104,3,FALSE),""))</f>
        <v/>
      </c>
      <c r="F428" s="14" t="n"/>
      <c r="G428" s="12" t="n"/>
      <c r="H428" s="14" t="n"/>
      <c r="I428" s="10" t="n"/>
      <c r="J428" s="11" t="n"/>
      <c r="K428" s="14" t="n"/>
      <c r="L428" s="10" t="n"/>
      <c r="M428" s="11" t="n"/>
      <c r="N428" s="14" t="n"/>
      <c r="O428" s="14" t="n"/>
      <c r="P428" s="13">
        <f>IF(OR(A428="",C428=""),"",IF(L428&lt;&gt;"","Returned",IF(I428="","Out",IF(NOW()&gt;I428+J428,"OVERDUE","Out"))))</f>
        <v/>
      </c>
      <c r="Q428" s="15">
        <f>IF(OR(A428="",B428=""),"",ROUND((IF(L428="",NOW(),L428+M428)-(A428+B428))*24,1))</f>
        <v/>
      </c>
      <c r="R428" s="16">
        <f>IF(OR(A428="",B428=""),"",A428+B428)</f>
        <v/>
      </c>
    </row>
    <row r="429">
      <c r="A429" s="10" t="n"/>
      <c r="B429" s="11" t="n"/>
      <c r="C429" s="12" t="n"/>
      <c r="D429" s="13">
        <f>IF(C429="","",IFERROR(VLOOKUP(C429,'Key inventory'!$A$5:$C$104,2,FALSE),""))</f>
        <v/>
      </c>
      <c r="E429" s="13">
        <f>IF(C429="","",IFERROR(VLOOKUP(C429,'Key inventory'!$A$5:$C$104,3,FALSE),""))</f>
        <v/>
      </c>
      <c r="F429" s="14" t="n"/>
      <c r="G429" s="12" t="n"/>
      <c r="H429" s="14" t="n"/>
      <c r="I429" s="10" t="n"/>
      <c r="J429" s="11" t="n"/>
      <c r="K429" s="14" t="n"/>
      <c r="L429" s="10" t="n"/>
      <c r="M429" s="11" t="n"/>
      <c r="N429" s="14" t="n"/>
      <c r="O429" s="14" t="n"/>
      <c r="P429" s="13">
        <f>IF(OR(A429="",C429=""),"",IF(L429&lt;&gt;"","Returned",IF(I429="","Out",IF(NOW()&gt;I429+J429,"OVERDUE","Out"))))</f>
        <v/>
      </c>
      <c r="Q429" s="15">
        <f>IF(OR(A429="",B429=""),"",ROUND((IF(L429="",NOW(),L429+M429)-(A429+B429))*24,1))</f>
        <v/>
      </c>
      <c r="R429" s="16">
        <f>IF(OR(A429="",B429=""),"",A429+B429)</f>
        <v/>
      </c>
    </row>
    <row r="430">
      <c r="A430" s="10" t="n"/>
      <c r="B430" s="11" t="n"/>
      <c r="C430" s="12" t="n"/>
      <c r="D430" s="13">
        <f>IF(C430="","",IFERROR(VLOOKUP(C430,'Key inventory'!$A$5:$C$104,2,FALSE),""))</f>
        <v/>
      </c>
      <c r="E430" s="13">
        <f>IF(C430="","",IFERROR(VLOOKUP(C430,'Key inventory'!$A$5:$C$104,3,FALSE),""))</f>
        <v/>
      </c>
      <c r="F430" s="14" t="n"/>
      <c r="G430" s="12" t="n"/>
      <c r="H430" s="14" t="n"/>
      <c r="I430" s="10" t="n"/>
      <c r="J430" s="11" t="n"/>
      <c r="K430" s="14" t="n"/>
      <c r="L430" s="10" t="n"/>
      <c r="M430" s="11" t="n"/>
      <c r="N430" s="14" t="n"/>
      <c r="O430" s="14" t="n"/>
      <c r="P430" s="13">
        <f>IF(OR(A430="",C430=""),"",IF(L430&lt;&gt;"","Returned",IF(I430="","Out",IF(NOW()&gt;I430+J430,"OVERDUE","Out"))))</f>
        <v/>
      </c>
      <c r="Q430" s="15">
        <f>IF(OR(A430="",B430=""),"",ROUND((IF(L430="",NOW(),L430+M430)-(A430+B430))*24,1))</f>
        <v/>
      </c>
      <c r="R430" s="16">
        <f>IF(OR(A430="",B430=""),"",A430+B430)</f>
        <v/>
      </c>
    </row>
    <row r="431">
      <c r="A431" s="10" t="n"/>
      <c r="B431" s="11" t="n"/>
      <c r="C431" s="12" t="n"/>
      <c r="D431" s="13">
        <f>IF(C431="","",IFERROR(VLOOKUP(C431,'Key inventory'!$A$5:$C$104,2,FALSE),""))</f>
        <v/>
      </c>
      <c r="E431" s="13">
        <f>IF(C431="","",IFERROR(VLOOKUP(C431,'Key inventory'!$A$5:$C$104,3,FALSE),""))</f>
        <v/>
      </c>
      <c r="F431" s="14" t="n"/>
      <c r="G431" s="12" t="n"/>
      <c r="H431" s="14" t="n"/>
      <c r="I431" s="10" t="n"/>
      <c r="J431" s="11" t="n"/>
      <c r="K431" s="14" t="n"/>
      <c r="L431" s="10" t="n"/>
      <c r="M431" s="11" t="n"/>
      <c r="N431" s="14" t="n"/>
      <c r="O431" s="14" t="n"/>
      <c r="P431" s="13">
        <f>IF(OR(A431="",C431=""),"",IF(L431&lt;&gt;"","Returned",IF(I431="","Out",IF(NOW()&gt;I431+J431,"OVERDUE","Out"))))</f>
        <v/>
      </c>
      <c r="Q431" s="15">
        <f>IF(OR(A431="",B431=""),"",ROUND((IF(L431="",NOW(),L431+M431)-(A431+B431))*24,1))</f>
        <v/>
      </c>
      <c r="R431" s="16">
        <f>IF(OR(A431="",B431=""),"",A431+B431)</f>
        <v/>
      </c>
    </row>
    <row r="432">
      <c r="A432" s="10" t="n"/>
      <c r="B432" s="11" t="n"/>
      <c r="C432" s="12" t="n"/>
      <c r="D432" s="13">
        <f>IF(C432="","",IFERROR(VLOOKUP(C432,'Key inventory'!$A$5:$C$104,2,FALSE),""))</f>
        <v/>
      </c>
      <c r="E432" s="13">
        <f>IF(C432="","",IFERROR(VLOOKUP(C432,'Key inventory'!$A$5:$C$104,3,FALSE),""))</f>
        <v/>
      </c>
      <c r="F432" s="14" t="n"/>
      <c r="G432" s="12" t="n"/>
      <c r="H432" s="14" t="n"/>
      <c r="I432" s="10" t="n"/>
      <c r="J432" s="11" t="n"/>
      <c r="K432" s="14" t="n"/>
      <c r="L432" s="10" t="n"/>
      <c r="M432" s="11" t="n"/>
      <c r="N432" s="14" t="n"/>
      <c r="O432" s="14" t="n"/>
      <c r="P432" s="13">
        <f>IF(OR(A432="",C432=""),"",IF(L432&lt;&gt;"","Returned",IF(I432="","Out",IF(NOW()&gt;I432+J432,"OVERDUE","Out"))))</f>
        <v/>
      </c>
      <c r="Q432" s="15">
        <f>IF(OR(A432="",B432=""),"",ROUND((IF(L432="",NOW(),L432+M432)-(A432+B432))*24,1))</f>
        <v/>
      </c>
      <c r="R432" s="16">
        <f>IF(OR(A432="",B432=""),"",A432+B432)</f>
        <v/>
      </c>
    </row>
    <row r="433">
      <c r="A433" s="10" t="n"/>
      <c r="B433" s="11" t="n"/>
      <c r="C433" s="12" t="n"/>
      <c r="D433" s="13">
        <f>IF(C433="","",IFERROR(VLOOKUP(C433,'Key inventory'!$A$5:$C$104,2,FALSE),""))</f>
        <v/>
      </c>
      <c r="E433" s="13">
        <f>IF(C433="","",IFERROR(VLOOKUP(C433,'Key inventory'!$A$5:$C$104,3,FALSE),""))</f>
        <v/>
      </c>
      <c r="F433" s="14" t="n"/>
      <c r="G433" s="12" t="n"/>
      <c r="H433" s="14" t="n"/>
      <c r="I433" s="10" t="n"/>
      <c r="J433" s="11" t="n"/>
      <c r="K433" s="14" t="n"/>
      <c r="L433" s="10" t="n"/>
      <c r="M433" s="11" t="n"/>
      <c r="N433" s="14" t="n"/>
      <c r="O433" s="14" t="n"/>
      <c r="P433" s="13">
        <f>IF(OR(A433="",C433=""),"",IF(L433&lt;&gt;"","Returned",IF(I433="","Out",IF(NOW()&gt;I433+J433,"OVERDUE","Out"))))</f>
        <v/>
      </c>
      <c r="Q433" s="15">
        <f>IF(OR(A433="",B433=""),"",ROUND((IF(L433="",NOW(),L433+M433)-(A433+B433))*24,1))</f>
        <v/>
      </c>
      <c r="R433" s="16">
        <f>IF(OR(A433="",B433=""),"",A433+B433)</f>
        <v/>
      </c>
    </row>
    <row r="434">
      <c r="A434" s="10" t="n"/>
      <c r="B434" s="11" t="n"/>
      <c r="C434" s="12" t="n"/>
      <c r="D434" s="13">
        <f>IF(C434="","",IFERROR(VLOOKUP(C434,'Key inventory'!$A$5:$C$104,2,FALSE),""))</f>
        <v/>
      </c>
      <c r="E434" s="13">
        <f>IF(C434="","",IFERROR(VLOOKUP(C434,'Key inventory'!$A$5:$C$104,3,FALSE),""))</f>
        <v/>
      </c>
      <c r="F434" s="14" t="n"/>
      <c r="G434" s="12" t="n"/>
      <c r="H434" s="14" t="n"/>
      <c r="I434" s="10" t="n"/>
      <c r="J434" s="11" t="n"/>
      <c r="K434" s="14" t="n"/>
      <c r="L434" s="10" t="n"/>
      <c r="M434" s="11" t="n"/>
      <c r="N434" s="14" t="n"/>
      <c r="O434" s="14" t="n"/>
      <c r="P434" s="13">
        <f>IF(OR(A434="",C434=""),"",IF(L434&lt;&gt;"","Returned",IF(I434="","Out",IF(NOW()&gt;I434+J434,"OVERDUE","Out"))))</f>
        <v/>
      </c>
      <c r="Q434" s="15">
        <f>IF(OR(A434="",B434=""),"",ROUND((IF(L434="",NOW(),L434+M434)-(A434+B434))*24,1))</f>
        <v/>
      </c>
      <c r="R434" s="16">
        <f>IF(OR(A434="",B434=""),"",A434+B434)</f>
        <v/>
      </c>
    </row>
    <row r="435">
      <c r="A435" s="10" t="n"/>
      <c r="B435" s="11" t="n"/>
      <c r="C435" s="12" t="n"/>
      <c r="D435" s="13">
        <f>IF(C435="","",IFERROR(VLOOKUP(C435,'Key inventory'!$A$5:$C$104,2,FALSE),""))</f>
        <v/>
      </c>
      <c r="E435" s="13">
        <f>IF(C435="","",IFERROR(VLOOKUP(C435,'Key inventory'!$A$5:$C$104,3,FALSE),""))</f>
        <v/>
      </c>
      <c r="F435" s="14" t="n"/>
      <c r="G435" s="12" t="n"/>
      <c r="H435" s="14" t="n"/>
      <c r="I435" s="10" t="n"/>
      <c r="J435" s="11" t="n"/>
      <c r="K435" s="14" t="n"/>
      <c r="L435" s="10" t="n"/>
      <c r="M435" s="11" t="n"/>
      <c r="N435" s="14" t="n"/>
      <c r="O435" s="14" t="n"/>
      <c r="P435" s="13">
        <f>IF(OR(A435="",C435=""),"",IF(L435&lt;&gt;"","Returned",IF(I435="","Out",IF(NOW()&gt;I435+J435,"OVERDUE","Out"))))</f>
        <v/>
      </c>
      <c r="Q435" s="15">
        <f>IF(OR(A435="",B435=""),"",ROUND((IF(L435="",NOW(),L435+M435)-(A435+B435))*24,1))</f>
        <v/>
      </c>
      <c r="R435" s="16">
        <f>IF(OR(A435="",B435=""),"",A435+B435)</f>
        <v/>
      </c>
    </row>
    <row r="436">
      <c r="A436" s="10" t="n"/>
      <c r="B436" s="11" t="n"/>
      <c r="C436" s="12" t="n"/>
      <c r="D436" s="13">
        <f>IF(C436="","",IFERROR(VLOOKUP(C436,'Key inventory'!$A$5:$C$104,2,FALSE),""))</f>
        <v/>
      </c>
      <c r="E436" s="13">
        <f>IF(C436="","",IFERROR(VLOOKUP(C436,'Key inventory'!$A$5:$C$104,3,FALSE),""))</f>
        <v/>
      </c>
      <c r="F436" s="14" t="n"/>
      <c r="G436" s="12" t="n"/>
      <c r="H436" s="14" t="n"/>
      <c r="I436" s="10" t="n"/>
      <c r="J436" s="11" t="n"/>
      <c r="K436" s="14" t="n"/>
      <c r="L436" s="10" t="n"/>
      <c r="M436" s="11" t="n"/>
      <c r="N436" s="14" t="n"/>
      <c r="O436" s="14" t="n"/>
      <c r="P436" s="13">
        <f>IF(OR(A436="",C436=""),"",IF(L436&lt;&gt;"","Returned",IF(I436="","Out",IF(NOW()&gt;I436+J436,"OVERDUE","Out"))))</f>
        <v/>
      </c>
      <c r="Q436" s="15">
        <f>IF(OR(A436="",B436=""),"",ROUND((IF(L436="",NOW(),L436+M436)-(A436+B436))*24,1))</f>
        <v/>
      </c>
      <c r="R436" s="16">
        <f>IF(OR(A436="",B436=""),"",A436+B436)</f>
        <v/>
      </c>
    </row>
    <row r="437">
      <c r="A437" s="10" t="n"/>
      <c r="B437" s="11" t="n"/>
      <c r="C437" s="12" t="n"/>
      <c r="D437" s="13">
        <f>IF(C437="","",IFERROR(VLOOKUP(C437,'Key inventory'!$A$5:$C$104,2,FALSE),""))</f>
        <v/>
      </c>
      <c r="E437" s="13">
        <f>IF(C437="","",IFERROR(VLOOKUP(C437,'Key inventory'!$A$5:$C$104,3,FALSE),""))</f>
        <v/>
      </c>
      <c r="F437" s="14" t="n"/>
      <c r="G437" s="12" t="n"/>
      <c r="H437" s="14" t="n"/>
      <c r="I437" s="10" t="n"/>
      <c r="J437" s="11" t="n"/>
      <c r="K437" s="14" t="n"/>
      <c r="L437" s="10" t="n"/>
      <c r="M437" s="11" t="n"/>
      <c r="N437" s="14" t="n"/>
      <c r="O437" s="14" t="n"/>
      <c r="P437" s="13">
        <f>IF(OR(A437="",C437=""),"",IF(L437&lt;&gt;"","Returned",IF(I437="","Out",IF(NOW()&gt;I437+J437,"OVERDUE","Out"))))</f>
        <v/>
      </c>
      <c r="Q437" s="15">
        <f>IF(OR(A437="",B437=""),"",ROUND((IF(L437="",NOW(),L437+M437)-(A437+B437))*24,1))</f>
        <v/>
      </c>
      <c r="R437" s="16">
        <f>IF(OR(A437="",B437=""),"",A437+B437)</f>
        <v/>
      </c>
    </row>
    <row r="438">
      <c r="A438" s="10" t="n"/>
      <c r="B438" s="11" t="n"/>
      <c r="C438" s="12" t="n"/>
      <c r="D438" s="13">
        <f>IF(C438="","",IFERROR(VLOOKUP(C438,'Key inventory'!$A$5:$C$104,2,FALSE),""))</f>
        <v/>
      </c>
      <c r="E438" s="13">
        <f>IF(C438="","",IFERROR(VLOOKUP(C438,'Key inventory'!$A$5:$C$104,3,FALSE),""))</f>
        <v/>
      </c>
      <c r="F438" s="14" t="n"/>
      <c r="G438" s="12" t="n"/>
      <c r="H438" s="14" t="n"/>
      <c r="I438" s="10" t="n"/>
      <c r="J438" s="11" t="n"/>
      <c r="K438" s="14" t="n"/>
      <c r="L438" s="10" t="n"/>
      <c r="M438" s="11" t="n"/>
      <c r="N438" s="14" t="n"/>
      <c r="O438" s="14" t="n"/>
      <c r="P438" s="13">
        <f>IF(OR(A438="",C438=""),"",IF(L438&lt;&gt;"","Returned",IF(I438="","Out",IF(NOW()&gt;I438+J438,"OVERDUE","Out"))))</f>
        <v/>
      </c>
      <c r="Q438" s="15">
        <f>IF(OR(A438="",B438=""),"",ROUND((IF(L438="",NOW(),L438+M438)-(A438+B438))*24,1))</f>
        <v/>
      </c>
      <c r="R438" s="16">
        <f>IF(OR(A438="",B438=""),"",A438+B438)</f>
        <v/>
      </c>
    </row>
    <row r="439">
      <c r="A439" s="10" t="n"/>
      <c r="B439" s="11" t="n"/>
      <c r="C439" s="12" t="n"/>
      <c r="D439" s="13">
        <f>IF(C439="","",IFERROR(VLOOKUP(C439,'Key inventory'!$A$5:$C$104,2,FALSE),""))</f>
        <v/>
      </c>
      <c r="E439" s="13">
        <f>IF(C439="","",IFERROR(VLOOKUP(C439,'Key inventory'!$A$5:$C$104,3,FALSE),""))</f>
        <v/>
      </c>
      <c r="F439" s="14" t="n"/>
      <c r="G439" s="12" t="n"/>
      <c r="H439" s="14" t="n"/>
      <c r="I439" s="10" t="n"/>
      <c r="J439" s="11" t="n"/>
      <c r="K439" s="14" t="n"/>
      <c r="L439" s="10" t="n"/>
      <c r="M439" s="11" t="n"/>
      <c r="N439" s="14" t="n"/>
      <c r="O439" s="14" t="n"/>
      <c r="P439" s="13">
        <f>IF(OR(A439="",C439=""),"",IF(L439&lt;&gt;"","Returned",IF(I439="","Out",IF(NOW()&gt;I439+J439,"OVERDUE","Out"))))</f>
        <v/>
      </c>
      <c r="Q439" s="15">
        <f>IF(OR(A439="",B439=""),"",ROUND((IF(L439="",NOW(),L439+M439)-(A439+B439))*24,1))</f>
        <v/>
      </c>
      <c r="R439" s="16">
        <f>IF(OR(A439="",B439=""),"",A439+B439)</f>
        <v/>
      </c>
    </row>
    <row r="440">
      <c r="A440" s="10" t="n"/>
      <c r="B440" s="11" t="n"/>
      <c r="C440" s="12" t="n"/>
      <c r="D440" s="13">
        <f>IF(C440="","",IFERROR(VLOOKUP(C440,'Key inventory'!$A$5:$C$104,2,FALSE),""))</f>
        <v/>
      </c>
      <c r="E440" s="13">
        <f>IF(C440="","",IFERROR(VLOOKUP(C440,'Key inventory'!$A$5:$C$104,3,FALSE),""))</f>
        <v/>
      </c>
      <c r="F440" s="14" t="n"/>
      <c r="G440" s="12" t="n"/>
      <c r="H440" s="14" t="n"/>
      <c r="I440" s="10" t="n"/>
      <c r="J440" s="11" t="n"/>
      <c r="K440" s="14" t="n"/>
      <c r="L440" s="10" t="n"/>
      <c r="M440" s="11" t="n"/>
      <c r="N440" s="14" t="n"/>
      <c r="O440" s="14" t="n"/>
      <c r="P440" s="13">
        <f>IF(OR(A440="",C440=""),"",IF(L440&lt;&gt;"","Returned",IF(I440="","Out",IF(NOW()&gt;I440+J440,"OVERDUE","Out"))))</f>
        <v/>
      </c>
      <c r="Q440" s="15">
        <f>IF(OR(A440="",B440=""),"",ROUND((IF(L440="",NOW(),L440+M440)-(A440+B440))*24,1))</f>
        <v/>
      </c>
      <c r="R440" s="16">
        <f>IF(OR(A440="",B440=""),"",A440+B440)</f>
        <v/>
      </c>
    </row>
    <row r="441">
      <c r="A441" s="10" t="n"/>
      <c r="B441" s="11" t="n"/>
      <c r="C441" s="12" t="n"/>
      <c r="D441" s="13">
        <f>IF(C441="","",IFERROR(VLOOKUP(C441,'Key inventory'!$A$5:$C$104,2,FALSE),""))</f>
        <v/>
      </c>
      <c r="E441" s="13">
        <f>IF(C441="","",IFERROR(VLOOKUP(C441,'Key inventory'!$A$5:$C$104,3,FALSE),""))</f>
        <v/>
      </c>
      <c r="F441" s="14" t="n"/>
      <c r="G441" s="12" t="n"/>
      <c r="H441" s="14" t="n"/>
      <c r="I441" s="10" t="n"/>
      <c r="J441" s="11" t="n"/>
      <c r="K441" s="14" t="n"/>
      <c r="L441" s="10" t="n"/>
      <c r="M441" s="11" t="n"/>
      <c r="N441" s="14" t="n"/>
      <c r="O441" s="14" t="n"/>
      <c r="P441" s="13">
        <f>IF(OR(A441="",C441=""),"",IF(L441&lt;&gt;"","Returned",IF(I441="","Out",IF(NOW()&gt;I441+J441,"OVERDUE","Out"))))</f>
        <v/>
      </c>
      <c r="Q441" s="15">
        <f>IF(OR(A441="",B441=""),"",ROUND((IF(L441="",NOW(),L441+M441)-(A441+B441))*24,1))</f>
        <v/>
      </c>
      <c r="R441" s="16">
        <f>IF(OR(A441="",B441=""),"",A441+B441)</f>
        <v/>
      </c>
    </row>
    <row r="442">
      <c r="A442" s="10" t="n"/>
      <c r="B442" s="11" t="n"/>
      <c r="C442" s="12" t="n"/>
      <c r="D442" s="13">
        <f>IF(C442="","",IFERROR(VLOOKUP(C442,'Key inventory'!$A$5:$C$104,2,FALSE),""))</f>
        <v/>
      </c>
      <c r="E442" s="13">
        <f>IF(C442="","",IFERROR(VLOOKUP(C442,'Key inventory'!$A$5:$C$104,3,FALSE),""))</f>
        <v/>
      </c>
      <c r="F442" s="14" t="n"/>
      <c r="G442" s="12" t="n"/>
      <c r="H442" s="14" t="n"/>
      <c r="I442" s="10" t="n"/>
      <c r="J442" s="11" t="n"/>
      <c r="K442" s="14" t="n"/>
      <c r="L442" s="10" t="n"/>
      <c r="M442" s="11" t="n"/>
      <c r="N442" s="14" t="n"/>
      <c r="O442" s="14" t="n"/>
      <c r="P442" s="13">
        <f>IF(OR(A442="",C442=""),"",IF(L442&lt;&gt;"","Returned",IF(I442="","Out",IF(NOW()&gt;I442+J442,"OVERDUE","Out"))))</f>
        <v/>
      </c>
      <c r="Q442" s="15">
        <f>IF(OR(A442="",B442=""),"",ROUND((IF(L442="",NOW(),L442+M442)-(A442+B442))*24,1))</f>
        <v/>
      </c>
      <c r="R442" s="16">
        <f>IF(OR(A442="",B442=""),"",A442+B442)</f>
        <v/>
      </c>
    </row>
    <row r="443">
      <c r="A443" s="10" t="n"/>
      <c r="B443" s="11" t="n"/>
      <c r="C443" s="12" t="n"/>
      <c r="D443" s="13">
        <f>IF(C443="","",IFERROR(VLOOKUP(C443,'Key inventory'!$A$5:$C$104,2,FALSE),""))</f>
        <v/>
      </c>
      <c r="E443" s="13">
        <f>IF(C443="","",IFERROR(VLOOKUP(C443,'Key inventory'!$A$5:$C$104,3,FALSE),""))</f>
        <v/>
      </c>
      <c r="F443" s="14" t="n"/>
      <c r="G443" s="12" t="n"/>
      <c r="H443" s="14" t="n"/>
      <c r="I443" s="10" t="n"/>
      <c r="J443" s="11" t="n"/>
      <c r="K443" s="14" t="n"/>
      <c r="L443" s="10" t="n"/>
      <c r="M443" s="11" t="n"/>
      <c r="N443" s="14" t="n"/>
      <c r="O443" s="14" t="n"/>
      <c r="P443" s="13">
        <f>IF(OR(A443="",C443=""),"",IF(L443&lt;&gt;"","Returned",IF(I443="","Out",IF(NOW()&gt;I443+J443,"OVERDUE","Out"))))</f>
        <v/>
      </c>
      <c r="Q443" s="15">
        <f>IF(OR(A443="",B443=""),"",ROUND((IF(L443="",NOW(),L443+M443)-(A443+B443))*24,1))</f>
        <v/>
      </c>
      <c r="R443" s="16">
        <f>IF(OR(A443="",B443=""),"",A443+B443)</f>
        <v/>
      </c>
    </row>
    <row r="444">
      <c r="A444" s="10" t="n"/>
      <c r="B444" s="11" t="n"/>
      <c r="C444" s="12" t="n"/>
      <c r="D444" s="13">
        <f>IF(C444="","",IFERROR(VLOOKUP(C444,'Key inventory'!$A$5:$C$104,2,FALSE),""))</f>
        <v/>
      </c>
      <c r="E444" s="13">
        <f>IF(C444="","",IFERROR(VLOOKUP(C444,'Key inventory'!$A$5:$C$104,3,FALSE),""))</f>
        <v/>
      </c>
      <c r="F444" s="14" t="n"/>
      <c r="G444" s="12" t="n"/>
      <c r="H444" s="14" t="n"/>
      <c r="I444" s="10" t="n"/>
      <c r="J444" s="11" t="n"/>
      <c r="K444" s="14" t="n"/>
      <c r="L444" s="10" t="n"/>
      <c r="M444" s="11" t="n"/>
      <c r="N444" s="14" t="n"/>
      <c r="O444" s="14" t="n"/>
      <c r="P444" s="13">
        <f>IF(OR(A444="",C444=""),"",IF(L444&lt;&gt;"","Returned",IF(I444="","Out",IF(NOW()&gt;I444+J444,"OVERDUE","Out"))))</f>
        <v/>
      </c>
      <c r="Q444" s="15">
        <f>IF(OR(A444="",B444=""),"",ROUND((IF(L444="",NOW(),L444+M444)-(A444+B444))*24,1))</f>
        <v/>
      </c>
      <c r="R444" s="16">
        <f>IF(OR(A444="",B444=""),"",A444+B444)</f>
        <v/>
      </c>
    </row>
    <row r="445">
      <c r="A445" s="10" t="n"/>
      <c r="B445" s="11" t="n"/>
      <c r="C445" s="12" t="n"/>
      <c r="D445" s="13">
        <f>IF(C445="","",IFERROR(VLOOKUP(C445,'Key inventory'!$A$5:$C$104,2,FALSE),""))</f>
        <v/>
      </c>
      <c r="E445" s="13">
        <f>IF(C445="","",IFERROR(VLOOKUP(C445,'Key inventory'!$A$5:$C$104,3,FALSE),""))</f>
        <v/>
      </c>
      <c r="F445" s="14" t="n"/>
      <c r="G445" s="12" t="n"/>
      <c r="H445" s="14" t="n"/>
      <c r="I445" s="10" t="n"/>
      <c r="J445" s="11" t="n"/>
      <c r="K445" s="14" t="n"/>
      <c r="L445" s="10" t="n"/>
      <c r="M445" s="11" t="n"/>
      <c r="N445" s="14" t="n"/>
      <c r="O445" s="14" t="n"/>
      <c r="P445" s="13">
        <f>IF(OR(A445="",C445=""),"",IF(L445&lt;&gt;"","Returned",IF(I445="","Out",IF(NOW()&gt;I445+J445,"OVERDUE","Out"))))</f>
        <v/>
      </c>
      <c r="Q445" s="15">
        <f>IF(OR(A445="",B445=""),"",ROUND((IF(L445="",NOW(),L445+M445)-(A445+B445))*24,1))</f>
        <v/>
      </c>
      <c r="R445" s="16">
        <f>IF(OR(A445="",B445=""),"",A445+B445)</f>
        <v/>
      </c>
    </row>
    <row r="446">
      <c r="A446" s="10" t="n"/>
      <c r="B446" s="11" t="n"/>
      <c r="C446" s="12" t="n"/>
      <c r="D446" s="13">
        <f>IF(C446="","",IFERROR(VLOOKUP(C446,'Key inventory'!$A$5:$C$104,2,FALSE),""))</f>
        <v/>
      </c>
      <c r="E446" s="13">
        <f>IF(C446="","",IFERROR(VLOOKUP(C446,'Key inventory'!$A$5:$C$104,3,FALSE),""))</f>
        <v/>
      </c>
      <c r="F446" s="14" t="n"/>
      <c r="G446" s="12" t="n"/>
      <c r="H446" s="14" t="n"/>
      <c r="I446" s="10" t="n"/>
      <c r="J446" s="11" t="n"/>
      <c r="K446" s="14" t="n"/>
      <c r="L446" s="10" t="n"/>
      <c r="M446" s="11" t="n"/>
      <c r="N446" s="14" t="n"/>
      <c r="O446" s="14" t="n"/>
      <c r="P446" s="13">
        <f>IF(OR(A446="",C446=""),"",IF(L446&lt;&gt;"","Returned",IF(I446="","Out",IF(NOW()&gt;I446+J446,"OVERDUE","Out"))))</f>
        <v/>
      </c>
      <c r="Q446" s="15">
        <f>IF(OR(A446="",B446=""),"",ROUND((IF(L446="",NOW(),L446+M446)-(A446+B446))*24,1))</f>
        <v/>
      </c>
      <c r="R446" s="16">
        <f>IF(OR(A446="",B446=""),"",A446+B446)</f>
        <v/>
      </c>
    </row>
    <row r="447">
      <c r="A447" s="10" t="n"/>
      <c r="B447" s="11" t="n"/>
      <c r="C447" s="12" t="n"/>
      <c r="D447" s="13">
        <f>IF(C447="","",IFERROR(VLOOKUP(C447,'Key inventory'!$A$5:$C$104,2,FALSE),""))</f>
        <v/>
      </c>
      <c r="E447" s="13">
        <f>IF(C447="","",IFERROR(VLOOKUP(C447,'Key inventory'!$A$5:$C$104,3,FALSE),""))</f>
        <v/>
      </c>
      <c r="F447" s="14" t="n"/>
      <c r="G447" s="12" t="n"/>
      <c r="H447" s="14" t="n"/>
      <c r="I447" s="10" t="n"/>
      <c r="J447" s="11" t="n"/>
      <c r="K447" s="14" t="n"/>
      <c r="L447" s="10" t="n"/>
      <c r="M447" s="11" t="n"/>
      <c r="N447" s="14" t="n"/>
      <c r="O447" s="14" t="n"/>
      <c r="P447" s="13">
        <f>IF(OR(A447="",C447=""),"",IF(L447&lt;&gt;"","Returned",IF(I447="","Out",IF(NOW()&gt;I447+J447,"OVERDUE","Out"))))</f>
        <v/>
      </c>
      <c r="Q447" s="15">
        <f>IF(OR(A447="",B447=""),"",ROUND((IF(L447="",NOW(),L447+M447)-(A447+B447))*24,1))</f>
        <v/>
      </c>
      <c r="R447" s="16">
        <f>IF(OR(A447="",B447=""),"",A447+B447)</f>
        <v/>
      </c>
    </row>
    <row r="448">
      <c r="A448" s="10" t="n"/>
      <c r="B448" s="11" t="n"/>
      <c r="C448" s="12" t="n"/>
      <c r="D448" s="13">
        <f>IF(C448="","",IFERROR(VLOOKUP(C448,'Key inventory'!$A$5:$C$104,2,FALSE),""))</f>
        <v/>
      </c>
      <c r="E448" s="13">
        <f>IF(C448="","",IFERROR(VLOOKUP(C448,'Key inventory'!$A$5:$C$104,3,FALSE),""))</f>
        <v/>
      </c>
      <c r="F448" s="14" t="n"/>
      <c r="G448" s="12" t="n"/>
      <c r="H448" s="14" t="n"/>
      <c r="I448" s="10" t="n"/>
      <c r="J448" s="11" t="n"/>
      <c r="K448" s="14" t="n"/>
      <c r="L448" s="10" t="n"/>
      <c r="M448" s="11" t="n"/>
      <c r="N448" s="14" t="n"/>
      <c r="O448" s="14" t="n"/>
      <c r="P448" s="13">
        <f>IF(OR(A448="",C448=""),"",IF(L448&lt;&gt;"","Returned",IF(I448="","Out",IF(NOW()&gt;I448+J448,"OVERDUE","Out"))))</f>
        <v/>
      </c>
      <c r="Q448" s="15">
        <f>IF(OR(A448="",B448=""),"",ROUND((IF(L448="",NOW(),L448+M448)-(A448+B448))*24,1))</f>
        <v/>
      </c>
      <c r="R448" s="16">
        <f>IF(OR(A448="",B448=""),"",A448+B448)</f>
        <v/>
      </c>
    </row>
    <row r="449">
      <c r="A449" s="10" t="n"/>
      <c r="B449" s="11" t="n"/>
      <c r="C449" s="12" t="n"/>
      <c r="D449" s="13">
        <f>IF(C449="","",IFERROR(VLOOKUP(C449,'Key inventory'!$A$5:$C$104,2,FALSE),""))</f>
        <v/>
      </c>
      <c r="E449" s="13">
        <f>IF(C449="","",IFERROR(VLOOKUP(C449,'Key inventory'!$A$5:$C$104,3,FALSE),""))</f>
        <v/>
      </c>
      <c r="F449" s="14" t="n"/>
      <c r="G449" s="12" t="n"/>
      <c r="H449" s="14" t="n"/>
      <c r="I449" s="10" t="n"/>
      <c r="J449" s="11" t="n"/>
      <c r="K449" s="14" t="n"/>
      <c r="L449" s="10" t="n"/>
      <c r="M449" s="11" t="n"/>
      <c r="N449" s="14" t="n"/>
      <c r="O449" s="14" t="n"/>
      <c r="P449" s="13">
        <f>IF(OR(A449="",C449=""),"",IF(L449&lt;&gt;"","Returned",IF(I449="","Out",IF(NOW()&gt;I449+J449,"OVERDUE","Out"))))</f>
        <v/>
      </c>
      <c r="Q449" s="15">
        <f>IF(OR(A449="",B449=""),"",ROUND((IF(L449="",NOW(),L449+M449)-(A449+B449))*24,1))</f>
        <v/>
      </c>
      <c r="R449" s="16">
        <f>IF(OR(A449="",B449=""),"",A449+B449)</f>
        <v/>
      </c>
    </row>
    <row r="450">
      <c r="A450" s="10" t="n"/>
      <c r="B450" s="11" t="n"/>
      <c r="C450" s="12" t="n"/>
      <c r="D450" s="13">
        <f>IF(C450="","",IFERROR(VLOOKUP(C450,'Key inventory'!$A$5:$C$104,2,FALSE),""))</f>
        <v/>
      </c>
      <c r="E450" s="13">
        <f>IF(C450="","",IFERROR(VLOOKUP(C450,'Key inventory'!$A$5:$C$104,3,FALSE),""))</f>
        <v/>
      </c>
      <c r="F450" s="14" t="n"/>
      <c r="G450" s="12" t="n"/>
      <c r="H450" s="14" t="n"/>
      <c r="I450" s="10" t="n"/>
      <c r="J450" s="11" t="n"/>
      <c r="K450" s="14" t="n"/>
      <c r="L450" s="10" t="n"/>
      <c r="M450" s="11" t="n"/>
      <c r="N450" s="14" t="n"/>
      <c r="O450" s="14" t="n"/>
      <c r="P450" s="13">
        <f>IF(OR(A450="",C450=""),"",IF(L450&lt;&gt;"","Returned",IF(I450="","Out",IF(NOW()&gt;I450+J450,"OVERDUE","Out"))))</f>
        <v/>
      </c>
      <c r="Q450" s="15">
        <f>IF(OR(A450="",B450=""),"",ROUND((IF(L450="",NOW(),L450+M450)-(A450+B450))*24,1))</f>
        <v/>
      </c>
      <c r="R450" s="16">
        <f>IF(OR(A450="",B450=""),"",A450+B450)</f>
        <v/>
      </c>
    </row>
    <row r="451">
      <c r="A451" s="10" t="n"/>
      <c r="B451" s="11" t="n"/>
      <c r="C451" s="12" t="n"/>
      <c r="D451" s="13">
        <f>IF(C451="","",IFERROR(VLOOKUP(C451,'Key inventory'!$A$5:$C$104,2,FALSE),""))</f>
        <v/>
      </c>
      <c r="E451" s="13">
        <f>IF(C451="","",IFERROR(VLOOKUP(C451,'Key inventory'!$A$5:$C$104,3,FALSE),""))</f>
        <v/>
      </c>
      <c r="F451" s="14" t="n"/>
      <c r="G451" s="12" t="n"/>
      <c r="H451" s="14" t="n"/>
      <c r="I451" s="10" t="n"/>
      <c r="J451" s="11" t="n"/>
      <c r="K451" s="14" t="n"/>
      <c r="L451" s="10" t="n"/>
      <c r="M451" s="11" t="n"/>
      <c r="N451" s="14" t="n"/>
      <c r="O451" s="14" t="n"/>
      <c r="P451" s="13">
        <f>IF(OR(A451="",C451=""),"",IF(L451&lt;&gt;"","Returned",IF(I451="","Out",IF(NOW()&gt;I451+J451,"OVERDUE","Out"))))</f>
        <v/>
      </c>
      <c r="Q451" s="15">
        <f>IF(OR(A451="",B451=""),"",ROUND((IF(L451="",NOW(),L451+M451)-(A451+B451))*24,1))</f>
        <v/>
      </c>
      <c r="R451" s="16">
        <f>IF(OR(A451="",B451=""),"",A451+B451)</f>
        <v/>
      </c>
    </row>
    <row r="452">
      <c r="A452" s="10" t="n"/>
      <c r="B452" s="11" t="n"/>
      <c r="C452" s="12" t="n"/>
      <c r="D452" s="13">
        <f>IF(C452="","",IFERROR(VLOOKUP(C452,'Key inventory'!$A$5:$C$104,2,FALSE),""))</f>
        <v/>
      </c>
      <c r="E452" s="13">
        <f>IF(C452="","",IFERROR(VLOOKUP(C452,'Key inventory'!$A$5:$C$104,3,FALSE),""))</f>
        <v/>
      </c>
      <c r="F452" s="14" t="n"/>
      <c r="G452" s="12" t="n"/>
      <c r="H452" s="14" t="n"/>
      <c r="I452" s="10" t="n"/>
      <c r="J452" s="11" t="n"/>
      <c r="K452" s="14" t="n"/>
      <c r="L452" s="10" t="n"/>
      <c r="M452" s="11" t="n"/>
      <c r="N452" s="14" t="n"/>
      <c r="O452" s="14" t="n"/>
      <c r="P452" s="13">
        <f>IF(OR(A452="",C452=""),"",IF(L452&lt;&gt;"","Returned",IF(I452="","Out",IF(NOW()&gt;I452+J452,"OVERDUE","Out"))))</f>
        <v/>
      </c>
      <c r="Q452" s="15">
        <f>IF(OR(A452="",B452=""),"",ROUND((IF(L452="",NOW(),L452+M452)-(A452+B452))*24,1))</f>
        <v/>
      </c>
      <c r="R452" s="16">
        <f>IF(OR(A452="",B452=""),"",A452+B452)</f>
        <v/>
      </c>
    </row>
    <row r="453">
      <c r="A453" s="10" t="n"/>
      <c r="B453" s="11" t="n"/>
      <c r="C453" s="12" t="n"/>
      <c r="D453" s="13">
        <f>IF(C453="","",IFERROR(VLOOKUP(C453,'Key inventory'!$A$5:$C$104,2,FALSE),""))</f>
        <v/>
      </c>
      <c r="E453" s="13">
        <f>IF(C453="","",IFERROR(VLOOKUP(C453,'Key inventory'!$A$5:$C$104,3,FALSE),""))</f>
        <v/>
      </c>
      <c r="F453" s="14" t="n"/>
      <c r="G453" s="12" t="n"/>
      <c r="H453" s="14" t="n"/>
      <c r="I453" s="10" t="n"/>
      <c r="J453" s="11" t="n"/>
      <c r="K453" s="14" t="n"/>
      <c r="L453" s="10" t="n"/>
      <c r="M453" s="11" t="n"/>
      <c r="N453" s="14" t="n"/>
      <c r="O453" s="14" t="n"/>
      <c r="P453" s="13">
        <f>IF(OR(A453="",C453=""),"",IF(L453&lt;&gt;"","Returned",IF(I453="","Out",IF(NOW()&gt;I453+J453,"OVERDUE","Out"))))</f>
        <v/>
      </c>
      <c r="Q453" s="15">
        <f>IF(OR(A453="",B453=""),"",ROUND((IF(L453="",NOW(),L453+M453)-(A453+B453))*24,1))</f>
        <v/>
      </c>
      <c r="R453" s="16">
        <f>IF(OR(A453="",B453=""),"",A453+B453)</f>
        <v/>
      </c>
    </row>
    <row r="454">
      <c r="A454" s="10" t="n"/>
      <c r="B454" s="11" t="n"/>
      <c r="C454" s="12" t="n"/>
      <c r="D454" s="13">
        <f>IF(C454="","",IFERROR(VLOOKUP(C454,'Key inventory'!$A$5:$C$104,2,FALSE),""))</f>
        <v/>
      </c>
      <c r="E454" s="13">
        <f>IF(C454="","",IFERROR(VLOOKUP(C454,'Key inventory'!$A$5:$C$104,3,FALSE),""))</f>
        <v/>
      </c>
      <c r="F454" s="14" t="n"/>
      <c r="G454" s="12" t="n"/>
      <c r="H454" s="14" t="n"/>
      <c r="I454" s="10" t="n"/>
      <c r="J454" s="11" t="n"/>
      <c r="K454" s="14" t="n"/>
      <c r="L454" s="10" t="n"/>
      <c r="M454" s="11" t="n"/>
      <c r="N454" s="14" t="n"/>
      <c r="O454" s="14" t="n"/>
      <c r="P454" s="13">
        <f>IF(OR(A454="",C454=""),"",IF(L454&lt;&gt;"","Returned",IF(I454="","Out",IF(NOW()&gt;I454+J454,"OVERDUE","Out"))))</f>
        <v/>
      </c>
      <c r="Q454" s="15">
        <f>IF(OR(A454="",B454=""),"",ROUND((IF(L454="",NOW(),L454+M454)-(A454+B454))*24,1))</f>
        <v/>
      </c>
      <c r="R454" s="16">
        <f>IF(OR(A454="",B454=""),"",A454+B454)</f>
        <v/>
      </c>
    </row>
    <row r="455">
      <c r="A455" s="10" t="n"/>
      <c r="B455" s="11" t="n"/>
      <c r="C455" s="12" t="n"/>
      <c r="D455" s="13">
        <f>IF(C455="","",IFERROR(VLOOKUP(C455,'Key inventory'!$A$5:$C$104,2,FALSE),""))</f>
        <v/>
      </c>
      <c r="E455" s="13">
        <f>IF(C455="","",IFERROR(VLOOKUP(C455,'Key inventory'!$A$5:$C$104,3,FALSE),""))</f>
        <v/>
      </c>
      <c r="F455" s="14" t="n"/>
      <c r="G455" s="12" t="n"/>
      <c r="H455" s="14" t="n"/>
      <c r="I455" s="10" t="n"/>
      <c r="J455" s="11" t="n"/>
      <c r="K455" s="14" t="n"/>
      <c r="L455" s="10" t="n"/>
      <c r="M455" s="11" t="n"/>
      <c r="N455" s="14" t="n"/>
      <c r="O455" s="14" t="n"/>
      <c r="P455" s="13">
        <f>IF(OR(A455="",C455=""),"",IF(L455&lt;&gt;"","Returned",IF(I455="","Out",IF(NOW()&gt;I455+J455,"OVERDUE","Out"))))</f>
        <v/>
      </c>
      <c r="Q455" s="15">
        <f>IF(OR(A455="",B455=""),"",ROUND((IF(L455="",NOW(),L455+M455)-(A455+B455))*24,1))</f>
        <v/>
      </c>
      <c r="R455" s="16">
        <f>IF(OR(A455="",B455=""),"",A455+B455)</f>
        <v/>
      </c>
    </row>
    <row r="456">
      <c r="A456" s="10" t="n"/>
      <c r="B456" s="11" t="n"/>
      <c r="C456" s="12" t="n"/>
      <c r="D456" s="13">
        <f>IF(C456="","",IFERROR(VLOOKUP(C456,'Key inventory'!$A$5:$C$104,2,FALSE),""))</f>
        <v/>
      </c>
      <c r="E456" s="13">
        <f>IF(C456="","",IFERROR(VLOOKUP(C456,'Key inventory'!$A$5:$C$104,3,FALSE),""))</f>
        <v/>
      </c>
      <c r="F456" s="14" t="n"/>
      <c r="G456" s="12" t="n"/>
      <c r="H456" s="14" t="n"/>
      <c r="I456" s="10" t="n"/>
      <c r="J456" s="11" t="n"/>
      <c r="K456" s="14" t="n"/>
      <c r="L456" s="10" t="n"/>
      <c r="M456" s="11" t="n"/>
      <c r="N456" s="14" t="n"/>
      <c r="O456" s="14" t="n"/>
      <c r="P456" s="13">
        <f>IF(OR(A456="",C456=""),"",IF(L456&lt;&gt;"","Returned",IF(I456="","Out",IF(NOW()&gt;I456+J456,"OVERDUE","Out"))))</f>
        <v/>
      </c>
      <c r="Q456" s="15">
        <f>IF(OR(A456="",B456=""),"",ROUND((IF(L456="",NOW(),L456+M456)-(A456+B456))*24,1))</f>
        <v/>
      </c>
      <c r="R456" s="16">
        <f>IF(OR(A456="",B456=""),"",A456+B456)</f>
        <v/>
      </c>
    </row>
    <row r="457">
      <c r="A457" s="10" t="n"/>
      <c r="B457" s="11" t="n"/>
      <c r="C457" s="12" t="n"/>
      <c r="D457" s="13">
        <f>IF(C457="","",IFERROR(VLOOKUP(C457,'Key inventory'!$A$5:$C$104,2,FALSE),""))</f>
        <v/>
      </c>
      <c r="E457" s="13">
        <f>IF(C457="","",IFERROR(VLOOKUP(C457,'Key inventory'!$A$5:$C$104,3,FALSE),""))</f>
        <v/>
      </c>
      <c r="F457" s="14" t="n"/>
      <c r="G457" s="12" t="n"/>
      <c r="H457" s="14" t="n"/>
      <c r="I457" s="10" t="n"/>
      <c r="J457" s="11" t="n"/>
      <c r="K457" s="14" t="n"/>
      <c r="L457" s="10" t="n"/>
      <c r="M457" s="11" t="n"/>
      <c r="N457" s="14" t="n"/>
      <c r="O457" s="14" t="n"/>
      <c r="P457" s="13">
        <f>IF(OR(A457="",C457=""),"",IF(L457&lt;&gt;"","Returned",IF(I457="","Out",IF(NOW()&gt;I457+J457,"OVERDUE","Out"))))</f>
        <v/>
      </c>
      <c r="Q457" s="15">
        <f>IF(OR(A457="",B457=""),"",ROUND((IF(L457="",NOW(),L457+M457)-(A457+B457))*24,1))</f>
        <v/>
      </c>
      <c r="R457" s="16">
        <f>IF(OR(A457="",B457=""),"",A457+B457)</f>
        <v/>
      </c>
    </row>
    <row r="458">
      <c r="A458" s="10" t="n"/>
      <c r="B458" s="11" t="n"/>
      <c r="C458" s="12" t="n"/>
      <c r="D458" s="13">
        <f>IF(C458="","",IFERROR(VLOOKUP(C458,'Key inventory'!$A$5:$C$104,2,FALSE),""))</f>
        <v/>
      </c>
      <c r="E458" s="13">
        <f>IF(C458="","",IFERROR(VLOOKUP(C458,'Key inventory'!$A$5:$C$104,3,FALSE),""))</f>
        <v/>
      </c>
      <c r="F458" s="14" t="n"/>
      <c r="G458" s="12" t="n"/>
      <c r="H458" s="14" t="n"/>
      <c r="I458" s="10" t="n"/>
      <c r="J458" s="11" t="n"/>
      <c r="K458" s="14" t="n"/>
      <c r="L458" s="10" t="n"/>
      <c r="M458" s="11" t="n"/>
      <c r="N458" s="14" t="n"/>
      <c r="O458" s="14" t="n"/>
      <c r="P458" s="13">
        <f>IF(OR(A458="",C458=""),"",IF(L458&lt;&gt;"","Returned",IF(I458="","Out",IF(NOW()&gt;I458+J458,"OVERDUE","Out"))))</f>
        <v/>
      </c>
      <c r="Q458" s="15">
        <f>IF(OR(A458="",B458=""),"",ROUND((IF(L458="",NOW(),L458+M458)-(A458+B458))*24,1))</f>
        <v/>
      </c>
      <c r="R458" s="16">
        <f>IF(OR(A458="",B458=""),"",A458+B458)</f>
        <v/>
      </c>
    </row>
    <row r="459">
      <c r="A459" s="10" t="n"/>
      <c r="B459" s="11" t="n"/>
      <c r="C459" s="12" t="n"/>
      <c r="D459" s="13">
        <f>IF(C459="","",IFERROR(VLOOKUP(C459,'Key inventory'!$A$5:$C$104,2,FALSE),""))</f>
        <v/>
      </c>
      <c r="E459" s="13">
        <f>IF(C459="","",IFERROR(VLOOKUP(C459,'Key inventory'!$A$5:$C$104,3,FALSE),""))</f>
        <v/>
      </c>
      <c r="F459" s="14" t="n"/>
      <c r="G459" s="12" t="n"/>
      <c r="H459" s="14" t="n"/>
      <c r="I459" s="10" t="n"/>
      <c r="J459" s="11" t="n"/>
      <c r="K459" s="14" t="n"/>
      <c r="L459" s="10" t="n"/>
      <c r="M459" s="11" t="n"/>
      <c r="N459" s="14" t="n"/>
      <c r="O459" s="14" t="n"/>
      <c r="P459" s="13">
        <f>IF(OR(A459="",C459=""),"",IF(L459&lt;&gt;"","Returned",IF(I459="","Out",IF(NOW()&gt;I459+J459,"OVERDUE","Out"))))</f>
        <v/>
      </c>
      <c r="Q459" s="15">
        <f>IF(OR(A459="",B459=""),"",ROUND((IF(L459="",NOW(),L459+M459)-(A459+B459))*24,1))</f>
        <v/>
      </c>
      <c r="R459" s="16">
        <f>IF(OR(A459="",B459=""),"",A459+B459)</f>
        <v/>
      </c>
    </row>
    <row r="460">
      <c r="A460" s="10" t="n"/>
      <c r="B460" s="11" t="n"/>
      <c r="C460" s="12" t="n"/>
      <c r="D460" s="13">
        <f>IF(C460="","",IFERROR(VLOOKUP(C460,'Key inventory'!$A$5:$C$104,2,FALSE),""))</f>
        <v/>
      </c>
      <c r="E460" s="13">
        <f>IF(C460="","",IFERROR(VLOOKUP(C460,'Key inventory'!$A$5:$C$104,3,FALSE),""))</f>
        <v/>
      </c>
      <c r="F460" s="14" t="n"/>
      <c r="G460" s="12" t="n"/>
      <c r="H460" s="14" t="n"/>
      <c r="I460" s="10" t="n"/>
      <c r="J460" s="11" t="n"/>
      <c r="K460" s="14" t="n"/>
      <c r="L460" s="10" t="n"/>
      <c r="M460" s="11" t="n"/>
      <c r="N460" s="14" t="n"/>
      <c r="O460" s="14" t="n"/>
      <c r="P460" s="13">
        <f>IF(OR(A460="",C460=""),"",IF(L460&lt;&gt;"","Returned",IF(I460="","Out",IF(NOW()&gt;I460+J460,"OVERDUE","Out"))))</f>
        <v/>
      </c>
      <c r="Q460" s="15">
        <f>IF(OR(A460="",B460=""),"",ROUND((IF(L460="",NOW(),L460+M460)-(A460+B460))*24,1))</f>
        <v/>
      </c>
      <c r="R460" s="16">
        <f>IF(OR(A460="",B460=""),"",A460+B460)</f>
        <v/>
      </c>
    </row>
    <row r="461">
      <c r="A461" s="10" t="n"/>
      <c r="B461" s="11" t="n"/>
      <c r="C461" s="12" t="n"/>
      <c r="D461" s="13">
        <f>IF(C461="","",IFERROR(VLOOKUP(C461,'Key inventory'!$A$5:$C$104,2,FALSE),""))</f>
        <v/>
      </c>
      <c r="E461" s="13">
        <f>IF(C461="","",IFERROR(VLOOKUP(C461,'Key inventory'!$A$5:$C$104,3,FALSE),""))</f>
        <v/>
      </c>
      <c r="F461" s="14" t="n"/>
      <c r="G461" s="12" t="n"/>
      <c r="H461" s="14" t="n"/>
      <c r="I461" s="10" t="n"/>
      <c r="J461" s="11" t="n"/>
      <c r="K461" s="14" t="n"/>
      <c r="L461" s="10" t="n"/>
      <c r="M461" s="11" t="n"/>
      <c r="N461" s="14" t="n"/>
      <c r="O461" s="14" t="n"/>
      <c r="P461" s="13">
        <f>IF(OR(A461="",C461=""),"",IF(L461&lt;&gt;"","Returned",IF(I461="","Out",IF(NOW()&gt;I461+J461,"OVERDUE","Out"))))</f>
        <v/>
      </c>
      <c r="Q461" s="15">
        <f>IF(OR(A461="",B461=""),"",ROUND((IF(L461="",NOW(),L461+M461)-(A461+B461))*24,1))</f>
        <v/>
      </c>
      <c r="R461" s="16">
        <f>IF(OR(A461="",B461=""),"",A461+B461)</f>
        <v/>
      </c>
    </row>
    <row r="462">
      <c r="A462" s="10" t="n"/>
      <c r="B462" s="11" t="n"/>
      <c r="C462" s="12" t="n"/>
      <c r="D462" s="13">
        <f>IF(C462="","",IFERROR(VLOOKUP(C462,'Key inventory'!$A$5:$C$104,2,FALSE),""))</f>
        <v/>
      </c>
      <c r="E462" s="13">
        <f>IF(C462="","",IFERROR(VLOOKUP(C462,'Key inventory'!$A$5:$C$104,3,FALSE),""))</f>
        <v/>
      </c>
      <c r="F462" s="14" t="n"/>
      <c r="G462" s="12" t="n"/>
      <c r="H462" s="14" t="n"/>
      <c r="I462" s="10" t="n"/>
      <c r="J462" s="11" t="n"/>
      <c r="K462" s="14" t="n"/>
      <c r="L462" s="10" t="n"/>
      <c r="M462" s="11" t="n"/>
      <c r="N462" s="14" t="n"/>
      <c r="O462" s="14" t="n"/>
      <c r="P462" s="13">
        <f>IF(OR(A462="",C462=""),"",IF(L462&lt;&gt;"","Returned",IF(I462="","Out",IF(NOW()&gt;I462+J462,"OVERDUE","Out"))))</f>
        <v/>
      </c>
      <c r="Q462" s="15">
        <f>IF(OR(A462="",B462=""),"",ROUND((IF(L462="",NOW(),L462+M462)-(A462+B462))*24,1))</f>
        <v/>
      </c>
      <c r="R462" s="16">
        <f>IF(OR(A462="",B462=""),"",A462+B462)</f>
        <v/>
      </c>
    </row>
    <row r="463">
      <c r="A463" s="10" t="n"/>
      <c r="B463" s="11" t="n"/>
      <c r="C463" s="12" t="n"/>
      <c r="D463" s="13">
        <f>IF(C463="","",IFERROR(VLOOKUP(C463,'Key inventory'!$A$5:$C$104,2,FALSE),""))</f>
        <v/>
      </c>
      <c r="E463" s="13">
        <f>IF(C463="","",IFERROR(VLOOKUP(C463,'Key inventory'!$A$5:$C$104,3,FALSE),""))</f>
        <v/>
      </c>
      <c r="F463" s="14" t="n"/>
      <c r="G463" s="12" t="n"/>
      <c r="H463" s="14" t="n"/>
      <c r="I463" s="10" t="n"/>
      <c r="J463" s="11" t="n"/>
      <c r="K463" s="14" t="n"/>
      <c r="L463" s="10" t="n"/>
      <c r="M463" s="11" t="n"/>
      <c r="N463" s="14" t="n"/>
      <c r="O463" s="14" t="n"/>
      <c r="P463" s="13">
        <f>IF(OR(A463="",C463=""),"",IF(L463&lt;&gt;"","Returned",IF(I463="","Out",IF(NOW()&gt;I463+J463,"OVERDUE","Out"))))</f>
        <v/>
      </c>
      <c r="Q463" s="15">
        <f>IF(OR(A463="",B463=""),"",ROUND((IF(L463="",NOW(),L463+M463)-(A463+B463))*24,1))</f>
        <v/>
      </c>
      <c r="R463" s="16">
        <f>IF(OR(A463="",B463=""),"",A463+B463)</f>
        <v/>
      </c>
    </row>
    <row r="464">
      <c r="A464" s="10" t="n"/>
      <c r="B464" s="11" t="n"/>
      <c r="C464" s="12" t="n"/>
      <c r="D464" s="13">
        <f>IF(C464="","",IFERROR(VLOOKUP(C464,'Key inventory'!$A$5:$C$104,2,FALSE),""))</f>
        <v/>
      </c>
      <c r="E464" s="13">
        <f>IF(C464="","",IFERROR(VLOOKUP(C464,'Key inventory'!$A$5:$C$104,3,FALSE),""))</f>
        <v/>
      </c>
      <c r="F464" s="14" t="n"/>
      <c r="G464" s="12" t="n"/>
      <c r="H464" s="14" t="n"/>
      <c r="I464" s="10" t="n"/>
      <c r="J464" s="11" t="n"/>
      <c r="K464" s="14" t="n"/>
      <c r="L464" s="10" t="n"/>
      <c r="M464" s="11" t="n"/>
      <c r="N464" s="14" t="n"/>
      <c r="O464" s="14" t="n"/>
      <c r="P464" s="13">
        <f>IF(OR(A464="",C464=""),"",IF(L464&lt;&gt;"","Returned",IF(I464="","Out",IF(NOW()&gt;I464+J464,"OVERDUE","Out"))))</f>
        <v/>
      </c>
      <c r="Q464" s="15">
        <f>IF(OR(A464="",B464=""),"",ROUND((IF(L464="",NOW(),L464+M464)-(A464+B464))*24,1))</f>
        <v/>
      </c>
      <c r="R464" s="16">
        <f>IF(OR(A464="",B464=""),"",A464+B464)</f>
        <v/>
      </c>
    </row>
    <row r="465">
      <c r="A465" s="10" t="n"/>
      <c r="B465" s="11" t="n"/>
      <c r="C465" s="12" t="n"/>
      <c r="D465" s="13">
        <f>IF(C465="","",IFERROR(VLOOKUP(C465,'Key inventory'!$A$5:$C$104,2,FALSE),""))</f>
        <v/>
      </c>
      <c r="E465" s="13">
        <f>IF(C465="","",IFERROR(VLOOKUP(C465,'Key inventory'!$A$5:$C$104,3,FALSE),""))</f>
        <v/>
      </c>
      <c r="F465" s="14" t="n"/>
      <c r="G465" s="12" t="n"/>
      <c r="H465" s="14" t="n"/>
      <c r="I465" s="10" t="n"/>
      <c r="J465" s="11" t="n"/>
      <c r="K465" s="14" t="n"/>
      <c r="L465" s="10" t="n"/>
      <c r="M465" s="11" t="n"/>
      <c r="N465" s="14" t="n"/>
      <c r="O465" s="14" t="n"/>
      <c r="P465" s="13">
        <f>IF(OR(A465="",C465=""),"",IF(L465&lt;&gt;"","Returned",IF(I465="","Out",IF(NOW()&gt;I465+J465,"OVERDUE","Out"))))</f>
        <v/>
      </c>
      <c r="Q465" s="15">
        <f>IF(OR(A465="",B465=""),"",ROUND((IF(L465="",NOW(),L465+M465)-(A465+B465))*24,1))</f>
        <v/>
      </c>
      <c r="R465" s="16">
        <f>IF(OR(A465="",B465=""),"",A465+B465)</f>
        <v/>
      </c>
    </row>
    <row r="466">
      <c r="A466" s="10" t="n"/>
      <c r="B466" s="11" t="n"/>
      <c r="C466" s="12" t="n"/>
      <c r="D466" s="13">
        <f>IF(C466="","",IFERROR(VLOOKUP(C466,'Key inventory'!$A$5:$C$104,2,FALSE),""))</f>
        <v/>
      </c>
      <c r="E466" s="13">
        <f>IF(C466="","",IFERROR(VLOOKUP(C466,'Key inventory'!$A$5:$C$104,3,FALSE),""))</f>
        <v/>
      </c>
      <c r="F466" s="14" t="n"/>
      <c r="G466" s="12" t="n"/>
      <c r="H466" s="14" t="n"/>
      <c r="I466" s="10" t="n"/>
      <c r="J466" s="11" t="n"/>
      <c r="K466" s="14" t="n"/>
      <c r="L466" s="10" t="n"/>
      <c r="M466" s="11" t="n"/>
      <c r="N466" s="14" t="n"/>
      <c r="O466" s="14" t="n"/>
      <c r="P466" s="13">
        <f>IF(OR(A466="",C466=""),"",IF(L466&lt;&gt;"","Returned",IF(I466="","Out",IF(NOW()&gt;I466+J466,"OVERDUE","Out"))))</f>
        <v/>
      </c>
      <c r="Q466" s="15">
        <f>IF(OR(A466="",B466=""),"",ROUND((IF(L466="",NOW(),L466+M466)-(A466+B466))*24,1))</f>
        <v/>
      </c>
      <c r="R466" s="16">
        <f>IF(OR(A466="",B466=""),"",A466+B466)</f>
        <v/>
      </c>
    </row>
    <row r="467">
      <c r="A467" s="10" t="n"/>
      <c r="B467" s="11" t="n"/>
      <c r="C467" s="12" t="n"/>
      <c r="D467" s="13">
        <f>IF(C467="","",IFERROR(VLOOKUP(C467,'Key inventory'!$A$5:$C$104,2,FALSE),""))</f>
        <v/>
      </c>
      <c r="E467" s="13">
        <f>IF(C467="","",IFERROR(VLOOKUP(C467,'Key inventory'!$A$5:$C$104,3,FALSE),""))</f>
        <v/>
      </c>
      <c r="F467" s="14" t="n"/>
      <c r="G467" s="12" t="n"/>
      <c r="H467" s="14" t="n"/>
      <c r="I467" s="10" t="n"/>
      <c r="J467" s="11" t="n"/>
      <c r="K467" s="14" t="n"/>
      <c r="L467" s="10" t="n"/>
      <c r="M467" s="11" t="n"/>
      <c r="N467" s="14" t="n"/>
      <c r="O467" s="14" t="n"/>
      <c r="P467" s="13">
        <f>IF(OR(A467="",C467=""),"",IF(L467&lt;&gt;"","Returned",IF(I467="","Out",IF(NOW()&gt;I467+J467,"OVERDUE","Out"))))</f>
        <v/>
      </c>
      <c r="Q467" s="15">
        <f>IF(OR(A467="",B467=""),"",ROUND((IF(L467="",NOW(),L467+M467)-(A467+B467))*24,1))</f>
        <v/>
      </c>
      <c r="R467" s="16">
        <f>IF(OR(A467="",B467=""),"",A467+B467)</f>
        <v/>
      </c>
    </row>
    <row r="468">
      <c r="A468" s="10" t="n"/>
      <c r="B468" s="11" t="n"/>
      <c r="C468" s="12" t="n"/>
      <c r="D468" s="13">
        <f>IF(C468="","",IFERROR(VLOOKUP(C468,'Key inventory'!$A$5:$C$104,2,FALSE),""))</f>
        <v/>
      </c>
      <c r="E468" s="13">
        <f>IF(C468="","",IFERROR(VLOOKUP(C468,'Key inventory'!$A$5:$C$104,3,FALSE),""))</f>
        <v/>
      </c>
      <c r="F468" s="14" t="n"/>
      <c r="G468" s="12" t="n"/>
      <c r="H468" s="14" t="n"/>
      <c r="I468" s="10" t="n"/>
      <c r="J468" s="11" t="n"/>
      <c r="K468" s="14" t="n"/>
      <c r="L468" s="10" t="n"/>
      <c r="M468" s="11" t="n"/>
      <c r="N468" s="14" t="n"/>
      <c r="O468" s="14" t="n"/>
      <c r="P468" s="13">
        <f>IF(OR(A468="",C468=""),"",IF(L468&lt;&gt;"","Returned",IF(I468="","Out",IF(NOW()&gt;I468+J468,"OVERDUE","Out"))))</f>
        <v/>
      </c>
      <c r="Q468" s="15">
        <f>IF(OR(A468="",B468=""),"",ROUND((IF(L468="",NOW(),L468+M468)-(A468+B468))*24,1))</f>
        <v/>
      </c>
      <c r="R468" s="16">
        <f>IF(OR(A468="",B468=""),"",A468+B468)</f>
        <v/>
      </c>
    </row>
    <row r="469">
      <c r="A469" s="10" t="n"/>
      <c r="B469" s="11" t="n"/>
      <c r="C469" s="12" t="n"/>
      <c r="D469" s="13">
        <f>IF(C469="","",IFERROR(VLOOKUP(C469,'Key inventory'!$A$5:$C$104,2,FALSE),""))</f>
        <v/>
      </c>
      <c r="E469" s="13">
        <f>IF(C469="","",IFERROR(VLOOKUP(C469,'Key inventory'!$A$5:$C$104,3,FALSE),""))</f>
        <v/>
      </c>
      <c r="F469" s="14" t="n"/>
      <c r="G469" s="12" t="n"/>
      <c r="H469" s="14" t="n"/>
      <c r="I469" s="10" t="n"/>
      <c r="J469" s="11" t="n"/>
      <c r="K469" s="14" t="n"/>
      <c r="L469" s="10" t="n"/>
      <c r="M469" s="11" t="n"/>
      <c r="N469" s="14" t="n"/>
      <c r="O469" s="14" t="n"/>
      <c r="P469" s="13">
        <f>IF(OR(A469="",C469=""),"",IF(L469&lt;&gt;"","Returned",IF(I469="","Out",IF(NOW()&gt;I469+J469,"OVERDUE","Out"))))</f>
        <v/>
      </c>
      <c r="Q469" s="15">
        <f>IF(OR(A469="",B469=""),"",ROUND((IF(L469="",NOW(),L469+M469)-(A469+B469))*24,1))</f>
        <v/>
      </c>
      <c r="R469" s="16">
        <f>IF(OR(A469="",B469=""),"",A469+B469)</f>
        <v/>
      </c>
    </row>
    <row r="470">
      <c r="A470" s="10" t="n"/>
      <c r="B470" s="11" t="n"/>
      <c r="C470" s="12" t="n"/>
      <c r="D470" s="13">
        <f>IF(C470="","",IFERROR(VLOOKUP(C470,'Key inventory'!$A$5:$C$104,2,FALSE),""))</f>
        <v/>
      </c>
      <c r="E470" s="13">
        <f>IF(C470="","",IFERROR(VLOOKUP(C470,'Key inventory'!$A$5:$C$104,3,FALSE),""))</f>
        <v/>
      </c>
      <c r="F470" s="14" t="n"/>
      <c r="G470" s="12" t="n"/>
      <c r="H470" s="14" t="n"/>
      <c r="I470" s="10" t="n"/>
      <c r="J470" s="11" t="n"/>
      <c r="K470" s="14" t="n"/>
      <c r="L470" s="10" t="n"/>
      <c r="M470" s="11" t="n"/>
      <c r="N470" s="14" t="n"/>
      <c r="O470" s="14" t="n"/>
      <c r="P470" s="13">
        <f>IF(OR(A470="",C470=""),"",IF(L470&lt;&gt;"","Returned",IF(I470="","Out",IF(NOW()&gt;I470+J470,"OVERDUE","Out"))))</f>
        <v/>
      </c>
      <c r="Q470" s="15">
        <f>IF(OR(A470="",B470=""),"",ROUND((IF(L470="",NOW(),L470+M470)-(A470+B470))*24,1))</f>
        <v/>
      </c>
      <c r="R470" s="16">
        <f>IF(OR(A470="",B470=""),"",A470+B470)</f>
        <v/>
      </c>
    </row>
    <row r="471">
      <c r="A471" s="10" t="n"/>
      <c r="B471" s="11" t="n"/>
      <c r="C471" s="12" t="n"/>
      <c r="D471" s="13">
        <f>IF(C471="","",IFERROR(VLOOKUP(C471,'Key inventory'!$A$5:$C$104,2,FALSE),""))</f>
        <v/>
      </c>
      <c r="E471" s="13">
        <f>IF(C471="","",IFERROR(VLOOKUP(C471,'Key inventory'!$A$5:$C$104,3,FALSE),""))</f>
        <v/>
      </c>
      <c r="F471" s="14" t="n"/>
      <c r="G471" s="12" t="n"/>
      <c r="H471" s="14" t="n"/>
      <c r="I471" s="10" t="n"/>
      <c r="J471" s="11" t="n"/>
      <c r="K471" s="14" t="n"/>
      <c r="L471" s="10" t="n"/>
      <c r="M471" s="11" t="n"/>
      <c r="N471" s="14" t="n"/>
      <c r="O471" s="14" t="n"/>
      <c r="P471" s="13">
        <f>IF(OR(A471="",C471=""),"",IF(L471&lt;&gt;"","Returned",IF(I471="","Out",IF(NOW()&gt;I471+J471,"OVERDUE","Out"))))</f>
        <v/>
      </c>
      <c r="Q471" s="15">
        <f>IF(OR(A471="",B471=""),"",ROUND((IF(L471="",NOW(),L471+M471)-(A471+B471))*24,1))</f>
        <v/>
      </c>
      <c r="R471" s="16">
        <f>IF(OR(A471="",B471=""),"",A471+B471)</f>
        <v/>
      </c>
    </row>
    <row r="472">
      <c r="A472" s="10" t="n"/>
      <c r="B472" s="11" t="n"/>
      <c r="C472" s="12" t="n"/>
      <c r="D472" s="13">
        <f>IF(C472="","",IFERROR(VLOOKUP(C472,'Key inventory'!$A$5:$C$104,2,FALSE),""))</f>
        <v/>
      </c>
      <c r="E472" s="13">
        <f>IF(C472="","",IFERROR(VLOOKUP(C472,'Key inventory'!$A$5:$C$104,3,FALSE),""))</f>
        <v/>
      </c>
      <c r="F472" s="14" t="n"/>
      <c r="G472" s="12" t="n"/>
      <c r="H472" s="14" t="n"/>
      <c r="I472" s="10" t="n"/>
      <c r="J472" s="11" t="n"/>
      <c r="K472" s="14" t="n"/>
      <c r="L472" s="10" t="n"/>
      <c r="M472" s="11" t="n"/>
      <c r="N472" s="14" t="n"/>
      <c r="O472" s="14" t="n"/>
      <c r="P472" s="13">
        <f>IF(OR(A472="",C472=""),"",IF(L472&lt;&gt;"","Returned",IF(I472="","Out",IF(NOW()&gt;I472+J472,"OVERDUE","Out"))))</f>
        <v/>
      </c>
      <c r="Q472" s="15">
        <f>IF(OR(A472="",B472=""),"",ROUND((IF(L472="",NOW(),L472+M472)-(A472+B472))*24,1))</f>
        <v/>
      </c>
      <c r="R472" s="16">
        <f>IF(OR(A472="",B472=""),"",A472+B472)</f>
        <v/>
      </c>
    </row>
    <row r="473">
      <c r="A473" s="10" t="n"/>
      <c r="B473" s="11" t="n"/>
      <c r="C473" s="12" t="n"/>
      <c r="D473" s="13">
        <f>IF(C473="","",IFERROR(VLOOKUP(C473,'Key inventory'!$A$5:$C$104,2,FALSE),""))</f>
        <v/>
      </c>
      <c r="E473" s="13">
        <f>IF(C473="","",IFERROR(VLOOKUP(C473,'Key inventory'!$A$5:$C$104,3,FALSE),""))</f>
        <v/>
      </c>
      <c r="F473" s="14" t="n"/>
      <c r="G473" s="12" t="n"/>
      <c r="H473" s="14" t="n"/>
      <c r="I473" s="10" t="n"/>
      <c r="J473" s="11" t="n"/>
      <c r="K473" s="14" t="n"/>
      <c r="L473" s="10" t="n"/>
      <c r="M473" s="11" t="n"/>
      <c r="N473" s="14" t="n"/>
      <c r="O473" s="14" t="n"/>
      <c r="P473" s="13">
        <f>IF(OR(A473="",C473=""),"",IF(L473&lt;&gt;"","Returned",IF(I473="","Out",IF(NOW()&gt;I473+J473,"OVERDUE","Out"))))</f>
        <v/>
      </c>
      <c r="Q473" s="15">
        <f>IF(OR(A473="",B473=""),"",ROUND((IF(L473="",NOW(),L473+M473)-(A473+B473))*24,1))</f>
        <v/>
      </c>
      <c r="R473" s="16">
        <f>IF(OR(A473="",B473=""),"",A473+B473)</f>
        <v/>
      </c>
    </row>
    <row r="474">
      <c r="A474" s="10" t="n"/>
      <c r="B474" s="11" t="n"/>
      <c r="C474" s="12" t="n"/>
      <c r="D474" s="13">
        <f>IF(C474="","",IFERROR(VLOOKUP(C474,'Key inventory'!$A$5:$C$104,2,FALSE),""))</f>
        <v/>
      </c>
      <c r="E474" s="13">
        <f>IF(C474="","",IFERROR(VLOOKUP(C474,'Key inventory'!$A$5:$C$104,3,FALSE),""))</f>
        <v/>
      </c>
      <c r="F474" s="14" t="n"/>
      <c r="G474" s="12" t="n"/>
      <c r="H474" s="14" t="n"/>
      <c r="I474" s="10" t="n"/>
      <c r="J474" s="11" t="n"/>
      <c r="K474" s="14" t="n"/>
      <c r="L474" s="10" t="n"/>
      <c r="M474" s="11" t="n"/>
      <c r="N474" s="14" t="n"/>
      <c r="O474" s="14" t="n"/>
      <c r="P474" s="13">
        <f>IF(OR(A474="",C474=""),"",IF(L474&lt;&gt;"","Returned",IF(I474="","Out",IF(NOW()&gt;I474+J474,"OVERDUE","Out"))))</f>
        <v/>
      </c>
      <c r="Q474" s="15">
        <f>IF(OR(A474="",B474=""),"",ROUND((IF(L474="",NOW(),L474+M474)-(A474+B474))*24,1))</f>
        <v/>
      </c>
      <c r="R474" s="16">
        <f>IF(OR(A474="",B474=""),"",A474+B474)</f>
        <v/>
      </c>
    </row>
    <row r="475">
      <c r="A475" s="10" t="n"/>
      <c r="B475" s="11" t="n"/>
      <c r="C475" s="12" t="n"/>
      <c r="D475" s="13">
        <f>IF(C475="","",IFERROR(VLOOKUP(C475,'Key inventory'!$A$5:$C$104,2,FALSE),""))</f>
        <v/>
      </c>
      <c r="E475" s="13">
        <f>IF(C475="","",IFERROR(VLOOKUP(C475,'Key inventory'!$A$5:$C$104,3,FALSE),""))</f>
        <v/>
      </c>
      <c r="F475" s="14" t="n"/>
      <c r="G475" s="12" t="n"/>
      <c r="H475" s="14" t="n"/>
      <c r="I475" s="10" t="n"/>
      <c r="J475" s="11" t="n"/>
      <c r="K475" s="14" t="n"/>
      <c r="L475" s="10" t="n"/>
      <c r="M475" s="11" t="n"/>
      <c r="N475" s="14" t="n"/>
      <c r="O475" s="14" t="n"/>
      <c r="P475" s="13">
        <f>IF(OR(A475="",C475=""),"",IF(L475&lt;&gt;"","Returned",IF(I475="","Out",IF(NOW()&gt;I475+J475,"OVERDUE","Out"))))</f>
        <v/>
      </c>
      <c r="Q475" s="15">
        <f>IF(OR(A475="",B475=""),"",ROUND((IF(L475="",NOW(),L475+M475)-(A475+B475))*24,1))</f>
        <v/>
      </c>
      <c r="R475" s="16">
        <f>IF(OR(A475="",B475=""),"",A475+B475)</f>
        <v/>
      </c>
    </row>
    <row r="476">
      <c r="A476" s="10" t="n"/>
      <c r="B476" s="11" t="n"/>
      <c r="C476" s="12" t="n"/>
      <c r="D476" s="13">
        <f>IF(C476="","",IFERROR(VLOOKUP(C476,'Key inventory'!$A$5:$C$104,2,FALSE),""))</f>
        <v/>
      </c>
      <c r="E476" s="13">
        <f>IF(C476="","",IFERROR(VLOOKUP(C476,'Key inventory'!$A$5:$C$104,3,FALSE),""))</f>
        <v/>
      </c>
      <c r="F476" s="14" t="n"/>
      <c r="G476" s="12" t="n"/>
      <c r="H476" s="14" t="n"/>
      <c r="I476" s="10" t="n"/>
      <c r="J476" s="11" t="n"/>
      <c r="K476" s="14" t="n"/>
      <c r="L476" s="10" t="n"/>
      <c r="M476" s="11" t="n"/>
      <c r="N476" s="14" t="n"/>
      <c r="O476" s="14" t="n"/>
      <c r="P476" s="13">
        <f>IF(OR(A476="",C476=""),"",IF(L476&lt;&gt;"","Returned",IF(I476="","Out",IF(NOW()&gt;I476+J476,"OVERDUE","Out"))))</f>
        <v/>
      </c>
      <c r="Q476" s="15">
        <f>IF(OR(A476="",B476=""),"",ROUND((IF(L476="",NOW(),L476+M476)-(A476+B476))*24,1))</f>
        <v/>
      </c>
      <c r="R476" s="16">
        <f>IF(OR(A476="",B476=""),"",A476+B476)</f>
        <v/>
      </c>
    </row>
    <row r="477">
      <c r="A477" s="10" t="n"/>
      <c r="B477" s="11" t="n"/>
      <c r="C477" s="12" t="n"/>
      <c r="D477" s="13">
        <f>IF(C477="","",IFERROR(VLOOKUP(C477,'Key inventory'!$A$5:$C$104,2,FALSE),""))</f>
        <v/>
      </c>
      <c r="E477" s="13">
        <f>IF(C477="","",IFERROR(VLOOKUP(C477,'Key inventory'!$A$5:$C$104,3,FALSE),""))</f>
        <v/>
      </c>
      <c r="F477" s="14" t="n"/>
      <c r="G477" s="12" t="n"/>
      <c r="H477" s="14" t="n"/>
      <c r="I477" s="10" t="n"/>
      <c r="J477" s="11" t="n"/>
      <c r="K477" s="14" t="n"/>
      <c r="L477" s="10" t="n"/>
      <c r="M477" s="11" t="n"/>
      <c r="N477" s="14" t="n"/>
      <c r="O477" s="14" t="n"/>
      <c r="P477" s="13">
        <f>IF(OR(A477="",C477=""),"",IF(L477&lt;&gt;"","Returned",IF(I477="","Out",IF(NOW()&gt;I477+J477,"OVERDUE","Out"))))</f>
        <v/>
      </c>
      <c r="Q477" s="15">
        <f>IF(OR(A477="",B477=""),"",ROUND((IF(L477="",NOW(),L477+M477)-(A477+B477))*24,1))</f>
        <v/>
      </c>
      <c r="R477" s="16">
        <f>IF(OR(A477="",B477=""),"",A477+B477)</f>
        <v/>
      </c>
    </row>
    <row r="478">
      <c r="A478" s="10" t="n"/>
      <c r="B478" s="11" t="n"/>
      <c r="C478" s="12" t="n"/>
      <c r="D478" s="13">
        <f>IF(C478="","",IFERROR(VLOOKUP(C478,'Key inventory'!$A$5:$C$104,2,FALSE),""))</f>
        <v/>
      </c>
      <c r="E478" s="13">
        <f>IF(C478="","",IFERROR(VLOOKUP(C478,'Key inventory'!$A$5:$C$104,3,FALSE),""))</f>
        <v/>
      </c>
      <c r="F478" s="14" t="n"/>
      <c r="G478" s="12" t="n"/>
      <c r="H478" s="14" t="n"/>
      <c r="I478" s="10" t="n"/>
      <c r="J478" s="11" t="n"/>
      <c r="K478" s="14" t="n"/>
      <c r="L478" s="10" t="n"/>
      <c r="M478" s="11" t="n"/>
      <c r="N478" s="14" t="n"/>
      <c r="O478" s="14" t="n"/>
      <c r="P478" s="13">
        <f>IF(OR(A478="",C478=""),"",IF(L478&lt;&gt;"","Returned",IF(I478="","Out",IF(NOW()&gt;I478+J478,"OVERDUE","Out"))))</f>
        <v/>
      </c>
      <c r="Q478" s="15">
        <f>IF(OR(A478="",B478=""),"",ROUND((IF(L478="",NOW(),L478+M478)-(A478+B478))*24,1))</f>
        <v/>
      </c>
      <c r="R478" s="16">
        <f>IF(OR(A478="",B478=""),"",A478+B478)</f>
        <v/>
      </c>
    </row>
    <row r="479">
      <c r="A479" s="10" t="n"/>
      <c r="B479" s="11" t="n"/>
      <c r="C479" s="12" t="n"/>
      <c r="D479" s="13">
        <f>IF(C479="","",IFERROR(VLOOKUP(C479,'Key inventory'!$A$5:$C$104,2,FALSE),""))</f>
        <v/>
      </c>
      <c r="E479" s="13">
        <f>IF(C479="","",IFERROR(VLOOKUP(C479,'Key inventory'!$A$5:$C$104,3,FALSE),""))</f>
        <v/>
      </c>
      <c r="F479" s="14" t="n"/>
      <c r="G479" s="12" t="n"/>
      <c r="H479" s="14" t="n"/>
      <c r="I479" s="10" t="n"/>
      <c r="J479" s="11" t="n"/>
      <c r="K479" s="14" t="n"/>
      <c r="L479" s="10" t="n"/>
      <c r="M479" s="11" t="n"/>
      <c r="N479" s="14" t="n"/>
      <c r="O479" s="14" t="n"/>
      <c r="P479" s="13">
        <f>IF(OR(A479="",C479=""),"",IF(L479&lt;&gt;"","Returned",IF(I479="","Out",IF(NOW()&gt;I479+J479,"OVERDUE","Out"))))</f>
        <v/>
      </c>
      <c r="Q479" s="15">
        <f>IF(OR(A479="",B479=""),"",ROUND((IF(L479="",NOW(),L479+M479)-(A479+B479))*24,1))</f>
        <v/>
      </c>
      <c r="R479" s="16">
        <f>IF(OR(A479="",B479=""),"",A479+B479)</f>
        <v/>
      </c>
    </row>
    <row r="480">
      <c r="A480" s="10" t="n"/>
      <c r="B480" s="11" t="n"/>
      <c r="C480" s="12" t="n"/>
      <c r="D480" s="13">
        <f>IF(C480="","",IFERROR(VLOOKUP(C480,'Key inventory'!$A$5:$C$104,2,FALSE),""))</f>
        <v/>
      </c>
      <c r="E480" s="13">
        <f>IF(C480="","",IFERROR(VLOOKUP(C480,'Key inventory'!$A$5:$C$104,3,FALSE),""))</f>
        <v/>
      </c>
      <c r="F480" s="14" t="n"/>
      <c r="G480" s="12" t="n"/>
      <c r="H480" s="14" t="n"/>
      <c r="I480" s="10" t="n"/>
      <c r="J480" s="11" t="n"/>
      <c r="K480" s="14" t="n"/>
      <c r="L480" s="10" t="n"/>
      <c r="M480" s="11" t="n"/>
      <c r="N480" s="14" t="n"/>
      <c r="O480" s="14" t="n"/>
      <c r="P480" s="13">
        <f>IF(OR(A480="",C480=""),"",IF(L480&lt;&gt;"","Returned",IF(I480="","Out",IF(NOW()&gt;I480+J480,"OVERDUE","Out"))))</f>
        <v/>
      </c>
      <c r="Q480" s="15">
        <f>IF(OR(A480="",B480=""),"",ROUND((IF(L480="",NOW(),L480+M480)-(A480+B480))*24,1))</f>
        <v/>
      </c>
      <c r="R480" s="16">
        <f>IF(OR(A480="",B480=""),"",A480+B480)</f>
        <v/>
      </c>
    </row>
    <row r="481">
      <c r="A481" s="10" t="n"/>
      <c r="B481" s="11" t="n"/>
      <c r="C481" s="12" t="n"/>
      <c r="D481" s="13">
        <f>IF(C481="","",IFERROR(VLOOKUP(C481,'Key inventory'!$A$5:$C$104,2,FALSE),""))</f>
        <v/>
      </c>
      <c r="E481" s="13">
        <f>IF(C481="","",IFERROR(VLOOKUP(C481,'Key inventory'!$A$5:$C$104,3,FALSE),""))</f>
        <v/>
      </c>
      <c r="F481" s="14" t="n"/>
      <c r="G481" s="12" t="n"/>
      <c r="H481" s="14" t="n"/>
      <c r="I481" s="10" t="n"/>
      <c r="J481" s="11" t="n"/>
      <c r="K481" s="14" t="n"/>
      <c r="L481" s="10" t="n"/>
      <c r="M481" s="11" t="n"/>
      <c r="N481" s="14" t="n"/>
      <c r="O481" s="14" t="n"/>
      <c r="P481" s="13">
        <f>IF(OR(A481="",C481=""),"",IF(L481&lt;&gt;"","Returned",IF(I481="","Out",IF(NOW()&gt;I481+J481,"OVERDUE","Out"))))</f>
        <v/>
      </c>
      <c r="Q481" s="15">
        <f>IF(OR(A481="",B481=""),"",ROUND((IF(L481="",NOW(),L481+M481)-(A481+B481))*24,1))</f>
        <v/>
      </c>
      <c r="R481" s="16">
        <f>IF(OR(A481="",B481=""),"",A481+B481)</f>
        <v/>
      </c>
    </row>
    <row r="482">
      <c r="A482" s="10" t="n"/>
      <c r="B482" s="11" t="n"/>
      <c r="C482" s="12" t="n"/>
      <c r="D482" s="13">
        <f>IF(C482="","",IFERROR(VLOOKUP(C482,'Key inventory'!$A$5:$C$104,2,FALSE),""))</f>
        <v/>
      </c>
      <c r="E482" s="13">
        <f>IF(C482="","",IFERROR(VLOOKUP(C482,'Key inventory'!$A$5:$C$104,3,FALSE),""))</f>
        <v/>
      </c>
      <c r="F482" s="14" t="n"/>
      <c r="G482" s="12" t="n"/>
      <c r="H482" s="14" t="n"/>
      <c r="I482" s="10" t="n"/>
      <c r="J482" s="11" t="n"/>
      <c r="K482" s="14" t="n"/>
      <c r="L482" s="10" t="n"/>
      <c r="M482" s="11" t="n"/>
      <c r="N482" s="14" t="n"/>
      <c r="O482" s="14" t="n"/>
      <c r="P482" s="13">
        <f>IF(OR(A482="",C482=""),"",IF(L482&lt;&gt;"","Returned",IF(I482="","Out",IF(NOW()&gt;I482+J482,"OVERDUE","Out"))))</f>
        <v/>
      </c>
      <c r="Q482" s="15">
        <f>IF(OR(A482="",B482=""),"",ROUND((IF(L482="",NOW(),L482+M482)-(A482+B482))*24,1))</f>
        <v/>
      </c>
      <c r="R482" s="16">
        <f>IF(OR(A482="",B482=""),"",A482+B482)</f>
        <v/>
      </c>
    </row>
    <row r="483">
      <c r="A483" s="10" t="n"/>
      <c r="B483" s="11" t="n"/>
      <c r="C483" s="12" t="n"/>
      <c r="D483" s="13">
        <f>IF(C483="","",IFERROR(VLOOKUP(C483,'Key inventory'!$A$5:$C$104,2,FALSE),""))</f>
        <v/>
      </c>
      <c r="E483" s="13">
        <f>IF(C483="","",IFERROR(VLOOKUP(C483,'Key inventory'!$A$5:$C$104,3,FALSE),""))</f>
        <v/>
      </c>
      <c r="F483" s="14" t="n"/>
      <c r="G483" s="12" t="n"/>
      <c r="H483" s="14" t="n"/>
      <c r="I483" s="10" t="n"/>
      <c r="J483" s="11" t="n"/>
      <c r="K483" s="14" t="n"/>
      <c r="L483" s="10" t="n"/>
      <c r="M483" s="11" t="n"/>
      <c r="N483" s="14" t="n"/>
      <c r="O483" s="14" t="n"/>
      <c r="P483" s="13">
        <f>IF(OR(A483="",C483=""),"",IF(L483&lt;&gt;"","Returned",IF(I483="","Out",IF(NOW()&gt;I483+J483,"OVERDUE","Out"))))</f>
        <v/>
      </c>
      <c r="Q483" s="15">
        <f>IF(OR(A483="",B483=""),"",ROUND((IF(L483="",NOW(),L483+M483)-(A483+B483))*24,1))</f>
        <v/>
      </c>
      <c r="R483" s="16">
        <f>IF(OR(A483="",B483=""),"",A483+B483)</f>
        <v/>
      </c>
    </row>
    <row r="484">
      <c r="A484" s="10" t="n"/>
      <c r="B484" s="11" t="n"/>
      <c r="C484" s="12" t="n"/>
      <c r="D484" s="13">
        <f>IF(C484="","",IFERROR(VLOOKUP(C484,'Key inventory'!$A$5:$C$104,2,FALSE),""))</f>
        <v/>
      </c>
      <c r="E484" s="13">
        <f>IF(C484="","",IFERROR(VLOOKUP(C484,'Key inventory'!$A$5:$C$104,3,FALSE),""))</f>
        <v/>
      </c>
      <c r="F484" s="14" t="n"/>
      <c r="G484" s="12" t="n"/>
      <c r="H484" s="14" t="n"/>
      <c r="I484" s="10" t="n"/>
      <c r="J484" s="11" t="n"/>
      <c r="K484" s="14" t="n"/>
      <c r="L484" s="10" t="n"/>
      <c r="M484" s="11" t="n"/>
      <c r="N484" s="14" t="n"/>
      <c r="O484" s="14" t="n"/>
      <c r="P484" s="13">
        <f>IF(OR(A484="",C484=""),"",IF(L484&lt;&gt;"","Returned",IF(I484="","Out",IF(NOW()&gt;I484+J484,"OVERDUE","Out"))))</f>
        <v/>
      </c>
      <c r="Q484" s="15">
        <f>IF(OR(A484="",B484=""),"",ROUND((IF(L484="",NOW(),L484+M484)-(A484+B484))*24,1))</f>
        <v/>
      </c>
      <c r="R484" s="16">
        <f>IF(OR(A484="",B484=""),"",A484+B484)</f>
        <v/>
      </c>
    </row>
    <row r="485">
      <c r="A485" s="10" t="n"/>
      <c r="B485" s="11" t="n"/>
      <c r="C485" s="12" t="n"/>
      <c r="D485" s="13">
        <f>IF(C485="","",IFERROR(VLOOKUP(C485,'Key inventory'!$A$5:$C$104,2,FALSE),""))</f>
        <v/>
      </c>
      <c r="E485" s="13">
        <f>IF(C485="","",IFERROR(VLOOKUP(C485,'Key inventory'!$A$5:$C$104,3,FALSE),""))</f>
        <v/>
      </c>
      <c r="F485" s="14" t="n"/>
      <c r="G485" s="12" t="n"/>
      <c r="H485" s="14" t="n"/>
      <c r="I485" s="10" t="n"/>
      <c r="J485" s="11" t="n"/>
      <c r="K485" s="14" t="n"/>
      <c r="L485" s="10" t="n"/>
      <c r="M485" s="11" t="n"/>
      <c r="N485" s="14" t="n"/>
      <c r="O485" s="14" t="n"/>
      <c r="P485" s="13">
        <f>IF(OR(A485="",C485=""),"",IF(L485&lt;&gt;"","Returned",IF(I485="","Out",IF(NOW()&gt;I485+J485,"OVERDUE","Out"))))</f>
        <v/>
      </c>
      <c r="Q485" s="15">
        <f>IF(OR(A485="",B485=""),"",ROUND((IF(L485="",NOW(),L485+M485)-(A485+B485))*24,1))</f>
        <v/>
      </c>
      <c r="R485" s="16">
        <f>IF(OR(A485="",B485=""),"",A485+B485)</f>
        <v/>
      </c>
    </row>
    <row r="486">
      <c r="A486" s="10" t="n"/>
      <c r="B486" s="11" t="n"/>
      <c r="C486" s="12" t="n"/>
      <c r="D486" s="13">
        <f>IF(C486="","",IFERROR(VLOOKUP(C486,'Key inventory'!$A$5:$C$104,2,FALSE),""))</f>
        <v/>
      </c>
      <c r="E486" s="13">
        <f>IF(C486="","",IFERROR(VLOOKUP(C486,'Key inventory'!$A$5:$C$104,3,FALSE),""))</f>
        <v/>
      </c>
      <c r="F486" s="14" t="n"/>
      <c r="G486" s="12" t="n"/>
      <c r="H486" s="14" t="n"/>
      <c r="I486" s="10" t="n"/>
      <c r="J486" s="11" t="n"/>
      <c r="K486" s="14" t="n"/>
      <c r="L486" s="10" t="n"/>
      <c r="M486" s="11" t="n"/>
      <c r="N486" s="14" t="n"/>
      <c r="O486" s="14" t="n"/>
      <c r="P486" s="13">
        <f>IF(OR(A486="",C486=""),"",IF(L486&lt;&gt;"","Returned",IF(I486="","Out",IF(NOW()&gt;I486+J486,"OVERDUE","Out"))))</f>
        <v/>
      </c>
      <c r="Q486" s="15">
        <f>IF(OR(A486="",B486=""),"",ROUND((IF(L486="",NOW(),L486+M486)-(A486+B486))*24,1))</f>
        <v/>
      </c>
      <c r="R486" s="16">
        <f>IF(OR(A486="",B486=""),"",A486+B486)</f>
        <v/>
      </c>
    </row>
    <row r="487">
      <c r="A487" s="10" t="n"/>
      <c r="B487" s="11" t="n"/>
      <c r="C487" s="12" t="n"/>
      <c r="D487" s="13">
        <f>IF(C487="","",IFERROR(VLOOKUP(C487,'Key inventory'!$A$5:$C$104,2,FALSE),""))</f>
        <v/>
      </c>
      <c r="E487" s="13">
        <f>IF(C487="","",IFERROR(VLOOKUP(C487,'Key inventory'!$A$5:$C$104,3,FALSE),""))</f>
        <v/>
      </c>
      <c r="F487" s="14" t="n"/>
      <c r="G487" s="12" t="n"/>
      <c r="H487" s="14" t="n"/>
      <c r="I487" s="10" t="n"/>
      <c r="J487" s="11" t="n"/>
      <c r="K487" s="14" t="n"/>
      <c r="L487" s="10" t="n"/>
      <c r="M487" s="11" t="n"/>
      <c r="N487" s="14" t="n"/>
      <c r="O487" s="14" t="n"/>
      <c r="P487" s="13">
        <f>IF(OR(A487="",C487=""),"",IF(L487&lt;&gt;"","Returned",IF(I487="","Out",IF(NOW()&gt;I487+J487,"OVERDUE","Out"))))</f>
        <v/>
      </c>
      <c r="Q487" s="15">
        <f>IF(OR(A487="",B487=""),"",ROUND((IF(L487="",NOW(),L487+M487)-(A487+B487))*24,1))</f>
        <v/>
      </c>
      <c r="R487" s="16">
        <f>IF(OR(A487="",B487=""),"",A487+B487)</f>
        <v/>
      </c>
    </row>
    <row r="488">
      <c r="A488" s="10" t="n"/>
      <c r="B488" s="11" t="n"/>
      <c r="C488" s="12" t="n"/>
      <c r="D488" s="13">
        <f>IF(C488="","",IFERROR(VLOOKUP(C488,'Key inventory'!$A$5:$C$104,2,FALSE),""))</f>
        <v/>
      </c>
      <c r="E488" s="13">
        <f>IF(C488="","",IFERROR(VLOOKUP(C488,'Key inventory'!$A$5:$C$104,3,FALSE),""))</f>
        <v/>
      </c>
      <c r="F488" s="14" t="n"/>
      <c r="G488" s="12" t="n"/>
      <c r="H488" s="14" t="n"/>
      <c r="I488" s="10" t="n"/>
      <c r="J488" s="11" t="n"/>
      <c r="K488" s="14" t="n"/>
      <c r="L488" s="10" t="n"/>
      <c r="M488" s="11" t="n"/>
      <c r="N488" s="14" t="n"/>
      <c r="O488" s="14" t="n"/>
      <c r="P488" s="13">
        <f>IF(OR(A488="",C488=""),"",IF(L488&lt;&gt;"","Returned",IF(I488="","Out",IF(NOW()&gt;I488+J488,"OVERDUE","Out"))))</f>
        <v/>
      </c>
      <c r="Q488" s="15">
        <f>IF(OR(A488="",B488=""),"",ROUND((IF(L488="",NOW(),L488+M488)-(A488+B488))*24,1))</f>
        <v/>
      </c>
      <c r="R488" s="16">
        <f>IF(OR(A488="",B488=""),"",A488+B488)</f>
        <v/>
      </c>
    </row>
    <row r="489">
      <c r="A489" s="10" t="n"/>
      <c r="B489" s="11" t="n"/>
      <c r="C489" s="12" t="n"/>
      <c r="D489" s="13">
        <f>IF(C489="","",IFERROR(VLOOKUP(C489,'Key inventory'!$A$5:$C$104,2,FALSE),""))</f>
        <v/>
      </c>
      <c r="E489" s="13">
        <f>IF(C489="","",IFERROR(VLOOKUP(C489,'Key inventory'!$A$5:$C$104,3,FALSE),""))</f>
        <v/>
      </c>
      <c r="F489" s="14" t="n"/>
      <c r="G489" s="12" t="n"/>
      <c r="H489" s="14" t="n"/>
      <c r="I489" s="10" t="n"/>
      <c r="J489" s="11" t="n"/>
      <c r="K489" s="14" t="n"/>
      <c r="L489" s="10" t="n"/>
      <c r="M489" s="11" t="n"/>
      <c r="N489" s="14" t="n"/>
      <c r="O489" s="14" t="n"/>
      <c r="P489" s="13">
        <f>IF(OR(A489="",C489=""),"",IF(L489&lt;&gt;"","Returned",IF(I489="","Out",IF(NOW()&gt;I489+J489,"OVERDUE","Out"))))</f>
        <v/>
      </c>
      <c r="Q489" s="15">
        <f>IF(OR(A489="",B489=""),"",ROUND((IF(L489="",NOW(),L489+M489)-(A489+B489))*24,1))</f>
        <v/>
      </c>
      <c r="R489" s="16">
        <f>IF(OR(A489="",B489=""),"",A489+B489)</f>
        <v/>
      </c>
    </row>
    <row r="490">
      <c r="A490" s="10" t="n"/>
      <c r="B490" s="11" t="n"/>
      <c r="C490" s="12" t="n"/>
      <c r="D490" s="13">
        <f>IF(C490="","",IFERROR(VLOOKUP(C490,'Key inventory'!$A$5:$C$104,2,FALSE),""))</f>
        <v/>
      </c>
      <c r="E490" s="13">
        <f>IF(C490="","",IFERROR(VLOOKUP(C490,'Key inventory'!$A$5:$C$104,3,FALSE),""))</f>
        <v/>
      </c>
      <c r="F490" s="14" t="n"/>
      <c r="G490" s="12" t="n"/>
      <c r="H490" s="14" t="n"/>
      <c r="I490" s="10" t="n"/>
      <c r="J490" s="11" t="n"/>
      <c r="K490" s="14" t="n"/>
      <c r="L490" s="10" t="n"/>
      <c r="M490" s="11" t="n"/>
      <c r="N490" s="14" t="n"/>
      <c r="O490" s="14" t="n"/>
      <c r="P490" s="13">
        <f>IF(OR(A490="",C490=""),"",IF(L490&lt;&gt;"","Returned",IF(I490="","Out",IF(NOW()&gt;I490+J490,"OVERDUE","Out"))))</f>
        <v/>
      </c>
      <c r="Q490" s="15">
        <f>IF(OR(A490="",B490=""),"",ROUND((IF(L490="",NOW(),L490+M490)-(A490+B490))*24,1))</f>
        <v/>
      </c>
      <c r="R490" s="16">
        <f>IF(OR(A490="",B490=""),"",A490+B490)</f>
        <v/>
      </c>
    </row>
    <row r="491">
      <c r="A491" s="10" t="n"/>
      <c r="B491" s="11" t="n"/>
      <c r="C491" s="12" t="n"/>
      <c r="D491" s="13">
        <f>IF(C491="","",IFERROR(VLOOKUP(C491,'Key inventory'!$A$5:$C$104,2,FALSE),""))</f>
        <v/>
      </c>
      <c r="E491" s="13">
        <f>IF(C491="","",IFERROR(VLOOKUP(C491,'Key inventory'!$A$5:$C$104,3,FALSE),""))</f>
        <v/>
      </c>
      <c r="F491" s="14" t="n"/>
      <c r="G491" s="12" t="n"/>
      <c r="H491" s="14" t="n"/>
      <c r="I491" s="10" t="n"/>
      <c r="J491" s="11" t="n"/>
      <c r="K491" s="14" t="n"/>
      <c r="L491" s="10" t="n"/>
      <c r="M491" s="11" t="n"/>
      <c r="N491" s="14" t="n"/>
      <c r="O491" s="14" t="n"/>
      <c r="P491" s="13">
        <f>IF(OR(A491="",C491=""),"",IF(L491&lt;&gt;"","Returned",IF(I491="","Out",IF(NOW()&gt;I491+J491,"OVERDUE","Out"))))</f>
        <v/>
      </c>
      <c r="Q491" s="15">
        <f>IF(OR(A491="",B491=""),"",ROUND((IF(L491="",NOW(),L491+M491)-(A491+B491))*24,1))</f>
        <v/>
      </c>
      <c r="R491" s="16">
        <f>IF(OR(A491="",B491=""),"",A491+B491)</f>
        <v/>
      </c>
    </row>
    <row r="492">
      <c r="A492" s="10" t="n"/>
      <c r="B492" s="11" t="n"/>
      <c r="C492" s="12" t="n"/>
      <c r="D492" s="13">
        <f>IF(C492="","",IFERROR(VLOOKUP(C492,'Key inventory'!$A$5:$C$104,2,FALSE),""))</f>
        <v/>
      </c>
      <c r="E492" s="13">
        <f>IF(C492="","",IFERROR(VLOOKUP(C492,'Key inventory'!$A$5:$C$104,3,FALSE),""))</f>
        <v/>
      </c>
      <c r="F492" s="14" t="n"/>
      <c r="G492" s="12" t="n"/>
      <c r="H492" s="14" t="n"/>
      <c r="I492" s="10" t="n"/>
      <c r="J492" s="11" t="n"/>
      <c r="K492" s="14" t="n"/>
      <c r="L492" s="10" t="n"/>
      <c r="M492" s="11" t="n"/>
      <c r="N492" s="14" t="n"/>
      <c r="O492" s="14" t="n"/>
      <c r="P492" s="13">
        <f>IF(OR(A492="",C492=""),"",IF(L492&lt;&gt;"","Returned",IF(I492="","Out",IF(NOW()&gt;I492+J492,"OVERDUE","Out"))))</f>
        <v/>
      </c>
      <c r="Q492" s="15">
        <f>IF(OR(A492="",B492=""),"",ROUND((IF(L492="",NOW(),L492+M492)-(A492+B492))*24,1))</f>
        <v/>
      </c>
      <c r="R492" s="16">
        <f>IF(OR(A492="",B492=""),"",A492+B492)</f>
        <v/>
      </c>
    </row>
    <row r="493">
      <c r="A493" s="10" t="n"/>
      <c r="B493" s="11" t="n"/>
      <c r="C493" s="12" t="n"/>
      <c r="D493" s="13">
        <f>IF(C493="","",IFERROR(VLOOKUP(C493,'Key inventory'!$A$5:$C$104,2,FALSE),""))</f>
        <v/>
      </c>
      <c r="E493" s="13">
        <f>IF(C493="","",IFERROR(VLOOKUP(C493,'Key inventory'!$A$5:$C$104,3,FALSE),""))</f>
        <v/>
      </c>
      <c r="F493" s="14" t="n"/>
      <c r="G493" s="12" t="n"/>
      <c r="H493" s="14" t="n"/>
      <c r="I493" s="10" t="n"/>
      <c r="J493" s="11" t="n"/>
      <c r="K493" s="14" t="n"/>
      <c r="L493" s="10" t="n"/>
      <c r="M493" s="11" t="n"/>
      <c r="N493" s="14" t="n"/>
      <c r="O493" s="14" t="n"/>
      <c r="P493" s="13">
        <f>IF(OR(A493="",C493=""),"",IF(L493&lt;&gt;"","Returned",IF(I493="","Out",IF(NOW()&gt;I493+J493,"OVERDUE","Out"))))</f>
        <v/>
      </c>
      <c r="Q493" s="15">
        <f>IF(OR(A493="",B493=""),"",ROUND((IF(L493="",NOW(),L493+M493)-(A493+B493))*24,1))</f>
        <v/>
      </c>
      <c r="R493" s="16">
        <f>IF(OR(A493="",B493=""),"",A493+B493)</f>
        <v/>
      </c>
    </row>
    <row r="494">
      <c r="A494" s="10" t="n"/>
      <c r="B494" s="11" t="n"/>
      <c r="C494" s="12" t="n"/>
      <c r="D494" s="13">
        <f>IF(C494="","",IFERROR(VLOOKUP(C494,'Key inventory'!$A$5:$C$104,2,FALSE),""))</f>
        <v/>
      </c>
      <c r="E494" s="13">
        <f>IF(C494="","",IFERROR(VLOOKUP(C494,'Key inventory'!$A$5:$C$104,3,FALSE),""))</f>
        <v/>
      </c>
      <c r="F494" s="14" t="n"/>
      <c r="G494" s="12" t="n"/>
      <c r="H494" s="14" t="n"/>
      <c r="I494" s="10" t="n"/>
      <c r="J494" s="11" t="n"/>
      <c r="K494" s="14" t="n"/>
      <c r="L494" s="10" t="n"/>
      <c r="M494" s="11" t="n"/>
      <c r="N494" s="14" t="n"/>
      <c r="O494" s="14" t="n"/>
      <c r="P494" s="13">
        <f>IF(OR(A494="",C494=""),"",IF(L494&lt;&gt;"","Returned",IF(I494="","Out",IF(NOW()&gt;I494+J494,"OVERDUE","Out"))))</f>
        <v/>
      </c>
      <c r="Q494" s="15">
        <f>IF(OR(A494="",B494=""),"",ROUND((IF(L494="",NOW(),L494+M494)-(A494+B494))*24,1))</f>
        <v/>
      </c>
      <c r="R494" s="16">
        <f>IF(OR(A494="",B494=""),"",A494+B494)</f>
        <v/>
      </c>
    </row>
    <row r="495">
      <c r="A495" s="10" t="n"/>
      <c r="B495" s="11" t="n"/>
      <c r="C495" s="12" t="n"/>
      <c r="D495" s="13">
        <f>IF(C495="","",IFERROR(VLOOKUP(C495,'Key inventory'!$A$5:$C$104,2,FALSE),""))</f>
        <v/>
      </c>
      <c r="E495" s="13">
        <f>IF(C495="","",IFERROR(VLOOKUP(C495,'Key inventory'!$A$5:$C$104,3,FALSE),""))</f>
        <v/>
      </c>
      <c r="F495" s="14" t="n"/>
      <c r="G495" s="12" t="n"/>
      <c r="H495" s="14" t="n"/>
      <c r="I495" s="10" t="n"/>
      <c r="J495" s="11" t="n"/>
      <c r="K495" s="14" t="n"/>
      <c r="L495" s="10" t="n"/>
      <c r="M495" s="11" t="n"/>
      <c r="N495" s="14" t="n"/>
      <c r="O495" s="14" t="n"/>
      <c r="P495" s="13">
        <f>IF(OR(A495="",C495=""),"",IF(L495&lt;&gt;"","Returned",IF(I495="","Out",IF(NOW()&gt;I495+J495,"OVERDUE","Out"))))</f>
        <v/>
      </c>
      <c r="Q495" s="15">
        <f>IF(OR(A495="",B495=""),"",ROUND((IF(L495="",NOW(),L495+M495)-(A495+B495))*24,1))</f>
        <v/>
      </c>
      <c r="R495" s="16">
        <f>IF(OR(A495="",B495=""),"",A495+B495)</f>
        <v/>
      </c>
    </row>
    <row r="496">
      <c r="A496" s="10" t="n"/>
      <c r="B496" s="11" t="n"/>
      <c r="C496" s="12" t="n"/>
      <c r="D496" s="13">
        <f>IF(C496="","",IFERROR(VLOOKUP(C496,'Key inventory'!$A$5:$C$104,2,FALSE),""))</f>
        <v/>
      </c>
      <c r="E496" s="13">
        <f>IF(C496="","",IFERROR(VLOOKUP(C496,'Key inventory'!$A$5:$C$104,3,FALSE),""))</f>
        <v/>
      </c>
      <c r="F496" s="14" t="n"/>
      <c r="G496" s="12" t="n"/>
      <c r="H496" s="14" t="n"/>
      <c r="I496" s="10" t="n"/>
      <c r="J496" s="11" t="n"/>
      <c r="K496" s="14" t="n"/>
      <c r="L496" s="10" t="n"/>
      <c r="M496" s="11" t="n"/>
      <c r="N496" s="14" t="n"/>
      <c r="O496" s="14" t="n"/>
      <c r="P496" s="13">
        <f>IF(OR(A496="",C496=""),"",IF(L496&lt;&gt;"","Returned",IF(I496="","Out",IF(NOW()&gt;I496+J496,"OVERDUE","Out"))))</f>
        <v/>
      </c>
      <c r="Q496" s="15">
        <f>IF(OR(A496="",B496=""),"",ROUND((IF(L496="",NOW(),L496+M496)-(A496+B496))*24,1))</f>
        <v/>
      </c>
      <c r="R496" s="16">
        <f>IF(OR(A496="",B496=""),"",A496+B496)</f>
        <v/>
      </c>
    </row>
    <row r="497">
      <c r="A497" s="10" t="n"/>
      <c r="B497" s="11" t="n"/>
      <c r="C497" s="12" t="n"/>
      <c r="D497" s="13">
        <f>IF(C497="","",IFERROR(VLOOKUP(C497,'Key inventory'!$A$5:$C$104,2,FALSE),""))</f>
        <v/>
      </c>
      <c r="E497" s="13">
        <f>IF(C497="","",IFERROR(VLOOKUP(C497,'Key inventory'!$A$5:$C$104,3,FALSE),""))</f>
        <v/>
      </c>
      <c r="F497" s="14" t="n"/>
      <c r="G497" s="12" t="n"/>
      <c r="H497" s="14" t="n"/>
      <c r="I497" s="10" t="n"/>
      <c r="J497" s="11" t="n"/>
      <c r="K497" s="14" t="n"/>
      <c r="L497" s="10" t="n"/>
      <c r="M497" s="11" t="n"/>
      <c r="N497" s="14" t="n"/>
      <c r="O497" s="14" t="n"/>
      <c r="P497" s="13">
        <f>IF(OR(A497="",C497=""),"",IF(L497&lt;&gt;"","Returned",IF(I497="","Out",IF(NOW()&gt;I497+J497,"OVERDUE","Out"))))</f>
        <v/>
      </c>
      <c r="Q497" s="15">
        <f>IF(OR(A497="",B497=""),"",ROUND((IF(L497="",NOW(),L497+M497)-(A497+B497))*24,1))</f>
        <v/>
      </c>
      <c r="R497" s="16">
        <f>IF(OR(A497="",B497=""),"",A497+B497)</f>
        <v/>
      </c>
    </row>
    <row r="498">
      <c r="A498" s="10" t="n"/>
      <c r="B498" s="11" t="n"/>
      <c r="C498" s="12" t="n"/>
      <c r="D498" s="13">
        <f>IF(C498="","",IFERROR(VLOOKUP(C498,'Key inventory'!$A$5:$C$104,2,FALSE),""))</f>
        <v/>
      </c>
      <c r="E498" s="13">
        <f>IF(C498="","",IFERROR(VLOOKUP(C498,'Key inventory'!$A$5:$C$104,3,FALSE),""))</f>
        <v/>
      </c>
      <c r="F498" s="14" t="n"/>
      <c r="G498" s="12" t="n"/>
      <c r="H498" s="14" t="n"/>
      <c r="I498" s="10" t="n"/>
      <c r="J498" s="11" t="n"/>
      <c r="K498" s="14" t="n"/>
      <c r="L498" s="10" t="n"/>
      <c r="M498" s="11" t="n"/>
      <c r="N498" s="14" t="n"/>
      <c r="O498" s="14" t="n"/>
      <c r="P498" s="13">
        <f>IF(OR(A498="",C498=""),"",IF(L498&lt;&gt;"","Returned",IF(I498="","Out",IF(NOW()&gt;I498+J498,"OVERDUE","Out"))))</f>
        <v/>
      </c>
      <c r="Q498" s="15">
        <f>IF(OR(A498="",B498=""),"",ROUND((IF(L498="",NOW(),L498+M498)-(A498+B498))*24,1))</f>
        <v/>
      </c>
      <c r="R498" s="16">
        <f>IF(OR(A498="",B498=""),"",A498+B498)</f>
        <v/>
      </c>
    </row>
    <row r="499">
      <c r="A499" s="10" t="n"/>
      <c r="B499" s="11" t="n"/>
      <c r="C499" s="12" t="n"/>
      <c r="D499" s="13">
        <f>IF(C499="","",IFERROR(VLOOKUP(C499,'Key inventory'!$A$5:$C$104,2,FALSE),""))</f>
        <v/>
      </c>
      <c r="E499" s="13">
        <f>IF(C499="","",IFERROR(VLOOKUP(C499,'Key inventory'!$A$5:$C$104,3,FALSE),""))</f>
        <v/>
      </c>
      <c r="F499" s="14" t="n"/>
      <c r="G499" s="12" t="n"/>
      <c r="H499" s="14" t="n"/>
      <c r="I499" s="10" t="n"/>
      <c r="J499" s="11" t="n"/>
      <c r="K499" s="14" t="n"/>
      <c r="L499" s="10" t="n"/>
      <c r="M499" s="11" t="n"/>
      <c r="N499" s="14" t="n"/>
      <c r="O499" s="14" t="n"/>
      <c r="P499" s="13">
        <f>IF(OR(A499="",C499=""),"",IF(L499&lt;&gt;"","Returned",IF(I499="","Out",IF(NOW()&gt;I499+J499,"OVERDUE","Out"))))</f>
        <v/>
      </c>
      <c r="Q499" s="15">
        <f>IF(OR(A499="",B499=""),"",ROUND((IF(L499="",NOW(),L499+M499)-(A499+B499))*24,1))</f>
        <v/>
      </c>
      <c r="R499" s="16">
        <f>IF(OR(A499="",B499=""),"",A499+B499)</f>
        <v/>
      </c>
    </row>
    <row r="500">
      <c r="A500" s="10" t="n"/>
      <c r="B500" s="11" t="n"/>
      <c r="C500" s="12" t="n"/>
      <c r="D500" s="13">
        <f>IF(C500="","",IFERROR(VLOOKUP(C500,'Key inventory'!$A$5:$C$104,2,FALSE),""))</f>
        <v/>
      </c>
      <c r="E500" s="13">
        <f>IF(C500="","",IFERROR(VLOOKUP(C500,'Key inventory'!$A$5:$C$104,3,FALSE),""))</f>
        <v/>
      </c>
      <c r="F500" s="14" t="n"/>
      <c r="G500" s="12" t="n"/>
      <c r="H500" s="14" t="n"/>
      <c r="I500" s="10" t="n"/>
      <c r="J500" s="11" t="n"/>
      <c r="K500" s="14" t="n"/>
      <c r="L500" s="10" t="n"/>
      <c r="M500" s="11" t="n"/>
      <c r="N500" s="14" t="n"/>
      <c r="O500" s="14" t="n"/>
      <c r="P500" s="13">
        <f>IF(OR(A500="",C500=""),"",IF(L500&lt;&gt;"","Returned",IF(I500="","Out",IF(NOW()&gt;I500+J500,"OVERDUE","Out"))))</f>
        <v/>
      </c>
      <c r="Q500" s="15">
        <f>IF(OR(A500="",B500=""),"",ROUND((IF(L500="",NOW(),L500+M500)-(A500+B500))*24,1))</f>
        <v/>
      </c>
      <c r="R500" s="16">
        <f>IF(OR(A500="",B500=""),"",A500+B500)</f>
        <v/>
      </c>
    </row>
    <row r="501">
      <c r="A501" s="10" t="n"/>
      <c r="B501" s="11" t="n"/>
      <c r="C501" s="12" t="n"/>
      <c r="D501" s="13">
        <f>IF(C501="","",IFERROR(VLOOKUP(C501,'Key inventory'!$A$5:$C$104,2,FALSE),""))</f>
        <v/>
      </c>
      <c r="E501" s="13">
        <f>IF(C501="","",IFERROR(VLOOKUP(C501,'Key inventory'!$A$5:$C$104,3,FALSE),""))</f>
        <v/>
      </c>
      <c r="F501" s="14" t="n"/>
      <c r="G501" s="12" t="n"/>
      <c r="H501" s="14" t="n"/>
      <c r="I501" s="10" t="n"/>
      <c r="J501" s="11" t="n"/>
      <c r="K501" s="14" t="n"/>
      <c r="L501" s="10" t="n"/>
      <c r="M501" s="11" t="n"/>
      <c r="N501" s="14" t="n"/>
      <c r="O501" s="14" t="n"/>
      <c r="P501" s="13">
        <f>IF(OR(A501="",C501=""),"",IF(L501&lt;&gt;"","Returned",IF(I501="","Out",IF(NOW()&gt;I501+J501,"OVERDUE","Out"))))</f>
        <v/>
      </c>
      <c r="Q501" s="15">
        <f>IF(OR(A501="",B501=""),"",ROUND((IF(L501="",NOW(),L501+M501)-(A501+B501))*24,1))</f>
        <v/>
      </c>
      <c r="R501" s="16">
        <f>IF(OR(A501="",B501=""),"",A501+B501)</f>
        <v/>
      </c>
    </row>
    <row r="502">
      <c r="A502" s="10" t="n"/>
      <c r="B502" s="11" t="n"/>
      <c r="C502" s="12" t="n"/>
      <c r="D502" s="13">
        <f>IF(C502="","",IFERROR(VLOOKUP(C502,'Key inventory'!$A$5:$C$104,2,FALSE),""))</f>
        <v/>
      </c>
      <c r="E502" s="13">
        <f>IF(C502="","",IFERROR(VLOOKUP(C502,'Key inventory'!$A$5:$C$104,3,FALSE),""))</f>
        <v/>
      </c>
      <c r="F502" s="14" t="n"/>
      <c r="G502" s="12" t="n"/>
      <c r="H502" s="14" t="n"/>
      <c r="I502" s="10" t="n"/>
      <c r="J502" s="11" t="n"/>
      <c r="K502" s="14" t="n"/>
      <c r="L502" s="10" t="n"/>
      <c r="M502" s="11" t="n"/>
      <c r="N502" s="14" t="n"/>
      <c r="O502" s="14" t="n"/>
      <c r="P502" s="13">
        <f>IF(OR(A502="",C502=""),"",IF(L502&lt;&gt;"","Returned",IF(I502="","Out",IF(NOW()&gt;I502+J502,"OVERDUE","Out"))))</f>
        <v/>
      </c>
      <c r="Q502" s="15">
        <f>IF(OR(A502="",B502=""),"",ROUND((IF(L502="",NOW(),L502+M502)-(A502+B502))*24,1))</f>
        <v/>
      </c>
      <c r="R502" s="16">
        <f>IF(OR(A502="",B502=""),"",A502+B502)</f>
        <v/>
      </c>
    </row>
    <row r="503">
      <c r="A503" s="10" t="n"/>
      <c r="B503" s="11" t="n"/>
      <c r="C503" s="12" t="n"/>
      <c r="D503" s="13">
        <f>IF(C503="","",IFERROR(VLOOKUP(C503,'Key inventory'!$A$5:$C$104,2,FALSE),""))</f>
        <v/>
      </c>
      <c r="E503" s="13">
        <f>IF(C503="","",IFERROR(VLOOKUP(C503,'Key inventory'!$A$5:$C$104,3,FALSE),""))</f>
        <v/>
      </c>
      <c r="F503" s="14" t="n"/>
      <c r="G503" s="12" t="n"/>
      <c r="H503" s="14" t="n"/>
      <c r="I503" s="10" t="n"/>
      <c r="J503" s="11" t="n"/>
      <c r="K503" s="14" t="n"/>
      <c r="L503" s="10" t="n"/>
      <c r="M503" s="11" t="n"/>
      <c r="N503" s="14" t="n"/>
      <c r="O503" s="14" t="n"/>
      <c r="P503" s="13">
        <f>IF(OR(A503="",C503=""),"",IF(L503&lt;&gt;"","Returned",IF(I503="","Out",IF(NOW()&gt;I503+J503,"OVERDUE","Out"))))</f>
        <v/>
      </c>
      <c r="Q503" s="15">
        <f>IF(OR(A503="",B503=""),"",ROUND((IF(L503="",NOW(),L503+M503)-(A503+B503))*24,1))</f>
        <v/>
      </c>
      <c r="R503" s="16">
        <f>IF(OR(A503="",B503=""),"",A503+B503)</f>
        <v/>
      </c>
    </row>
    <row r="504">
      <c r="A504" s="10" t="n"/>
      <c r="B504" s="11" t="n"/>
      <c r="C504" s="12" t="n"/>
      <c r="D504" s="13">
        <f>IF(C504="","",IFERROR(VLOOKUP(C504,'Key inventory'!$A$5:$C$104,2,FALSE),""))</f>
        <v/>
      </c>
      <c r="E504" s="13">
        <f>IF(C504="","",IFERROR(VLOOKUP(C504,'Key inventory'!$A$5:$C$104,3,FALSE),""))</f>
        <v/>
      </c>
      <c r="F504" s="14" t="n"/>
      <c r="G504" s="12" t="n"/>
      <c r="H504" s="14" t="n"/>
      <c r="I504" s="10" t="n"/>
      <c r="J504" s="11" t="n"/>
      <c r="K504" s="14" t="n"/>
      <c r="L504" s="10" t="n"/>
      <c r="M504" s="11" t="n"/>
      <c r="N504" s="14" t="n"/>
      <c r="O504" s="14" t="n"/>
      <c r="P504" s="13">
        <f>IF(OR(A504="",C504=""),"",IF(L504&lt;&gt;"","Returned",IF(I504="","Out",IF(NOW()&gt;I504+J504,"OVERDUE","Out"))))</f>
        <v/>
      </c>
      <c r="Q504" s="15">
        <f>IF(OR(A504="",B504=""),"",ROUND((IF(L504="",NOW(),L504+M504)-(A504+B504))*24,1))</f>
        <v/>
      </c>
      <c r="R504" s="16">
        <f>IF(OR(A504="",B504=""),"",A504+B504)</f>
        <v/>
      </c>
    </row>
    <row r="505">
      <c r="A505" s="10" t="n"/>
      <c r="B505" s="11" t="n"/>
      <c r="C505" s="12" t="n"/>
      <c r="D505" s="13">
        <f>IF(C505="","",IFERROR(VLOOKUP(C505,'Key inventory'!$A$5:$C$104,2,FALSE),""))</f>
        <v/>
      </c>
      <c r="E505" s="13">
        <f>IF(C505="","",IFERROR(VLOOKUP(C505,'Key inventory'!$A$5:$C$104,3,FALSE),""))</f>
        <v/>
      </c>
      <c r="F505" s="14" t="n"/>
      <c r="G505" s="12" t="n"/>
      <c r="H505" s="14" t="n"/>
      <c r="I505" s="10" t="n"/>
      <c r="J505" s="11" t="n"/>
      <c r="K505" s="14" t="n"/>
      <c r="L505" s="10" t="n"/>
      <c r="M505" s="11" t="n"/>
      <c r="N505" s="14" t="n"/>
      <c r="O505" s="14" t="n"/>
      <c r="P505" s="13">
        <f>IF(OR(A505="",C505=""),"",IF(L505&lt;&gt;"","Returned",IF(I505="","Out",IF(NOW()&gt;I505+J505,"OVERDUE","Out"))))</f>
        <v/>
      </c>
      <c r="Q505" s="15">
        <f>IF(OR(A505="",B505=""),"",ROUND((IF(L505="",NOW(),L505+M505)-(A505+B505))*24,1))</f>
        <v/>
      </c>
      <c r="R505" s="16">
        <f>IF(OR(A505="",B505=""),"",A505+B505)</f>
        <v/>
      </c>
    </row>
    <row r="506">
      <c r="A506" s="10" t="n"/>
      <c r="B506" s="11" t="n"/>
      <c r="C506" s="12" t="n"/>
      <c r="D506" s="13">
        <f>IF(C506="","",IFERROR(VLOOKUP(C506,'Key inventory'!$A$5:$C$104,2,FALSE),""))</f>
        <v/>
      </c>
      <c r="E506" s="13">
        <f>IF(C506="","",IFERROR(VLOOKUP(C506,'Key inventory'!$A$5:$C$104,3,FALSE),""))</f>
        <v/>
      </c>
      <c r="F506" s="14" t="n"/>
      <c r="G506" s="12" t="n"/>
      <c r="H506" s="14" t="n"/>
      <c r="I506" s="10" t="n"/>
      <c r="J506" s="11" t="n"/>
      <c r="K506" s="14" t="n"/>
      <c r="L506" s="10" t="n"/>
      <c r="M506" s="11" t="n"/>
      <c r="N506" s="14" t="n"/>
      <c r="O506" s="14" t="n"/>
      <c r="P506" s="13">
        <f>IF(OR(A506="",C506=""),"",IF(L506&lt;&gt;"","Returned",IF(I506="","Out",IF(NOW()&gt;I506+J506,"OVERDUE","Out"))))</f>
        <v/>
      </c>
      <c r="Q506" s="15">
        <f>IF(OR(A506="",B506=""),"",ROUND((IF(L506="",NOW(),L506+M506)-(A506+B506))*24,1))</f>
        <v/>
      </c>
      <c r="R506" s="16">
        <f>IF(OR(A506="",B506=""),"",A506+B506)</f>
        <v/>
      </c>
    </row>
    <row r="507">
      <c r="A507" s="10" t="n"/>
      <c r="B507" s="11" t="n"/>
      <c r="C507" s="12" t="n"/>
      <c r="D507" s="13">
        <f>IF(C507="","",IFERROR(VLOOKUP(C507,'Key inventory'!$A$5:$C$104,2,FALSE),""))</f>
        <v/>
      </c>
      <c r="E507" s="13">
        <f>IF(C507="","",IFERROR(VLOOKUP(C507,'Key inventory'!$A$5:$C$104,3,FALSE),""))</f>
        <v/>
      </c>
      <c r="F507" s="14" t="n"/>
      <c r="G507" s="12" t="n"/>
      <c r="H507" s="14" t="n"/>
      <c r="I507" s="10" t="n"/>
      <c r="J507" s="11" t="n"/>
      <c r="K507" s="14" t="n"/>
      <c r="L507" s="10" t="n"/>
      <c r="M507" s="11" t="n"/>
      <c r="N507" s="14" t="n"/>
      <c r="O507" s="14" t="n"/>
      <c r="P507" s="13">
        <f>IF(OR(A507="",C507=""),"",IF(L507&lt;&gt;"","Returned",IF(I507="","Out",IF(NOW()&gt;I507+J507,"OVERDUE","Out"))))</f>
        <v/>
      </c>
      <c r="Q507" s="15">
        <f>IF(OR(A507="",B507=""),"",ROUND((IF(L507="",NOW(),L507+M507)-(A507+B507))*24,1))</f>
        <v/>
      </c>
      <c r="R507" s="16">
        <f>IF(OR(A507="",B507=""),"",A507+B507)</f>
        <v/>
      </c>
    </row>
    <row r="508">
      <c r="A508" s="10" t="n"/>
      <c r="B508" s="11" t="n"/>
      <c r="C508" s="12" t="n"/>
      <c r="D508" s="13">
        <f>IF(C508="","",IFERROR(VLOOKUP(C508,'Key inventory'!$A$5:$C$104,2,FALSE),""))</f>
        <v/>
      </c>
      <c r="E508" s="13">
        <f>IF(C508="","",IFERROR(VLOOKUP(C508,'Key inventory'!$A$5:$C$104,3,FALSE),""))</f>
        <v/>
      </c>
      <c r="F508" s="14" t="n"/>
      <c r="G508" s="12" t="n"/>
      <c r="H508" s="14" t="n"/>
      <c r="I508" s="10" t="n"/>
      <c r="J508" s="11" t="n"/>
      <c r="K508" s="14" t="n"/>
      <c r="L508" s="10" t="n"/>
      <c r="M508" s="11" t="n"/>
      <c r="N508" s="14" t="n"/>
      <c r="O508" s="14" t="n"/>
      <c r="P508" s="13">
        <f>IF(OR(A508="",C508=""),"",IF(L508&lt;&gt;"","Returned",IF(I508="","Out",IF(NOW()&gt;I508+J508,"OVERDUE","Out"))))</f>
        <v/>
      </c>
      <c r="Q508" s="15">
        <f>IF(OR(A508="",B508=""),"",ROUND((IF(L508="",NOW(),L508+M508)-(A508+B508))*24,1))</f>
        <v/>
      </c>
      <c r="R508" s="16">
        <f>IF(OR(A508="",B508=""),"",A508+B508)</f>
        <v/>
      </c>
    </row>
    <row r="509">
      <c r="A509" s="10" t="n"/>
      <c r="B509" s="11" t="n"/>
      <c r="C509" s="12" t="n"/>
      <c r="D509" s="13">
        <f>IF(C509="","",IFERROR(VLOOKUP(C509,'Key inventory'!$A$5:$C$104,2,FALSE),""))</f>
        <v/>
      </c>
      <c r="E509" s="13">
        <f>IF(C509="","",IFERROR(VLOOKUP(C509,'Key inventory'!$A$5:$C$104,3,FALSE),""))</f>
        <v/>
      </c>
      <c r="F509" s="14" t="n"/>
      <c r="G509" s="12" t="n"/>
      <c r="H509" s="14" t="n"/>
      <c r="I509" s="10" t="n"/>
      <c r="J509" s="11" t="n"/>
      <c r="K509" s="14" t="n"/>
      <c r="L509" s="10" t="n"/>
      <c r="M509" s="11" t="n"/>
      <c r="N509" s="14" t="n"/>
      <c r="O509" s="14" t="n"/>
      <c r="P509" s="13">
        <f>IF(OR(A509="",C509=""),"",IF(L509&lt;&gt;"","Returned",IF(I509="","Out",IF(NOW()&gt;I509+J509,"OVERDUE","Out"))))</f>
        <v/>
      </c>
      <c r="Q509" s="15">
        <f>IF(OR(A509="",B509=""),"",ROUND((IF(L509="",NOW(),L509+M509)-(A509+B509))*24,1))</f>
        <v/>
      </c>
      <c r="R509" s="16">
        <f>IF(OR(A509="",B509=""),"",A509+B509)</f>
        <v/>
      </c>
    </row>
    <row r="510">
      <c r="A510" s="10" t="n"/>
      <c r="B510" s="11" t="n"/>
      <c r="C510" s="12" t="n"/>
      <c r="D510" s="13">
        <f>IF(C510="","",IFERROR(VLOOKUP(C510,'Key inventory'!$A$5:$C$104,2,FALSE),""))</f>
        <v/>
      </c>
      <c r="E510" s="13">
        <f>IF(C510="","",IFERROR(VLOOKUP(C510,'Key inventory'!$A$5:$C$104,3,FALSE),""))</f>
        <v/>
      </c>
      <c r="F510" s="14" t="n"/>
      <c r="G510" s="12" t="n"/>
      <c r="H510" s="14" t="n"/>
      <c r="I510" s="10" t="n"/>
      <c r="J510" s="11" t="n"/>
      <c r="K510" s="14" t="n"/>
      <c r="L510" s="10" t="n"/>
      <c r="M510" s="11" t="n"/>
      <c r="N510" s="14" t="n"/>
      <c r="O510" s="14" t="n"/>
      <c r="P510" s="13">
        <f>IF(OR(A510="",C510=""),"",IF(L510&lt;&gt;"","Returned",IF(I510="","Out",IF(NOW()&gt;I510+J510,"OVERDUE","Out"))))</f>
        <v/>
      </c>
      <c r="Q510" s="15">
        <f>IF(OR(A510="",B510=""),"",ROUND((IF(L510="",NOW(),L510+M510)-(A510+B510))*24,1))</f>
        <v/>
      </c>
      <c r="R510" s="16">
        <f>IF(OR(A510="",B510=""),"",A510+B510)</f>
        <v/>
      </c>
    </row>
    <row r="511">
      <c r="A511" s="10" t="n"/>
      <c r="B511" s="11" t="n"/>
      <c r="C511" s="12" t="n"/>
      <c r="D511" s="13">
        <f>IF(C511="","",IFERROR(VLOOKUP(C511,'Key inventory'!$A$5:$C$104,2,FALSE),""))</f>
        <v/>
      </c>
      <c r="E511" s="13">
        <f>IF(C511="","",IFERROR(VLOOKUP(C511,'Key inventory'!$A$5:$C$104,3,FALSE),""))</f>
        <v/>
      </c>
      <c r="F511" s="14" t="n"/>
      <c r="G511" s="12" t="n"/>
      <c r="H511" s="14" t="n"/>
      <c r="I511" s="10" t="n"/>
      <c r="J511" s="11" t="n"/>
      <c r="K511" s="14" t="n"/>
      <c r="L511" s="10" t="n"/>
      <c r="M511" s="11" t="n"/>
      <c r="N511" s="14" t="n"/>
      <c r="O511" s="14" t="n"/>
      <c r="P511" s="13">
        <f>IF(OR(A511="",C511=""),"",IF(L511&lt;&gt;"","Returned",IF(I511="","Out",IF(NOW()&gt;I511+J511,"OVERDUE","Out"))))</f>
        <v/>
      </c>
      <c r="Q511" s="15">
        <f>IF(OR(A511="",B511=""),"",ROUND((IF(L511="",NOW(),L511+M511)-(A511+B511))*24,1))</f>
        <v/>
      </c>
      <c r="R511" s="16">
        <f>IF(OR(A511="",B511=""),"",A511+B511)</f>
        <v/>
      </c>
    </row>
    <row r="512">
      <c r="A512" s="10" t="n"/>
      <c r="B512" s="11" t="n"/>
      <c r="C512" s="12" t="n"/>
      <c r="D512" s="13">
        <f>IF(C512="","",IFERROR(VLOOKUP(C512,'Key inventory'!$A$5:$C$104,2,FALSE),""))</f>
        <v/>
      </c>
      <c r="E512" s="13">
        <f>IF(C512="","",IFERROR(VLOOKUP(C512,'Key inventory'!$A$5:$C$104,3,FALSE),""))</f>
        <v/>
      </c>
      <c r="F512" s="14" t="n"/>
      <c r="G512" s="12" t="n"/>
      <c r="H512" s="14" t="n"/>
      <c r="I512" s="10" t="n"/>
      <c r="J512" s="11" t="n"/>
      <c r="K512" s="14" t="n"/>
      <c r="L512" s="10" t="n"/>
      <c r="M512" s="11" t="n"/>
      <c r="N512" s="14" t="n"/>
      <c r="O512" s="14" t="n"/>
      <c r="P512" s="13">
        <f>IF(OR(A512="",C512=""),"",IF(L512&lt;&gt;"","Returned",IF(I512="","Out",IF(NOW()&gt;I512+J512,"OVERDUE","Out"))))</f>
        <v/>
      </c>
      <c r="Q512" s="15">
        <f>IF(OR(A512="",B512=""),"",ROUND((IF(L512="",NOW(),L512+M512)-(A512+B512))*24,1))</f>
        <v/>
      </c>
      <c r="R512" s="16">
        <f>IF(OR(A512="",B512=""),"",A512+B512)</f>
        <v/>
      </c>
    </row>
    <row r="513">
      <c r="A513" s="10" t="n"/>
      <c r="B513" s="11" t="n"/>
      <c r="C513" s="12" t="n"/>
      <c r="D513" s="13">
        <f>IF(C513="","",IFERROR(VLOOKUP(C513,'Key inventory'!$A$5:$C$104,2,FALSE),""))</f>
        <v/>
      </c>
      <c r="E513" s="13">
        <f>IF(C513="","",IFERROR(VLOOKUP(C513,'Key inventory'!$A$5:$C$104,3,FALSE),""))</f>
        <v/>
      </c>
      <c r="F513" s="14" t="n"/>
      <c r="G513" s="12" t="n"/>
      <c r="H513" s="14" t="n"/>
      <c r="I513" s="10" t="n"/>
      <c r="J513" s="11" t="n"/>
      <c r="K513" s="14" t="n"/>
      <c r="L513" s="10" t="n"/>
      <c r="M513" s="11" t="n"/>
      <c r="N513" s="14" t="n"/>
      <c r="O513" s="14" t="n"/>
      <c r="P513" s="13">
        <f>IF(OR(A513="",C513=""),"",IF(L513&lt;&gt;"","Returned",IF(I513="","Out",IF(NOW()&gt;I513+J513,"OVERDUE","Out"))))</f>
        <v/>
      </c>
      <c r="Q513" s="15">
        <f>IF(OR(A513="",B513=""),"",ROUND((IF(L513="",NOW(),L513+M513)-(A513+B513))*24,1))</f>
        <v/>
      </c>
      <c r="R513" s="16">
        <f>IF(OR(A513="",B513=""),"",A513+B513)</f>
        <v/>
      </c>
    </row>
    <row r="514">
      <c r="A514" s="10" t="n"/>
      <c r="B514" s="11" t="n"/>
      <c r="C514" s="12" t="n"/>
      <c r="D514" s="13">
        <f>IF(C514="","",IFERROR(VLOOKUP(C514,'Key inventory'!$A$5:$C$104,2,FALSE),""))</f>
        <v/>
      </c>
      <c r="E514" s="13">
        <f>IF(C514="","",IFERROR(VLOOKUP(C514,'Key inventory'!$A$5:$C$104,3,FALSE),""))</f>
        <v/>
      </c>
      <c r="F514" s="14" t="n"/>
      <c r="G514" s="12" t="n"/>
      <c r="H514" s="14" t="n"/>
      <c r="I514" s="10" t="n"/>
      <c r="J514" s="11" t="n"/>
      <c r="K514" s="14" t="n"/>
      <c r="L514" s="10" t="n"/>
      <c r="M514" s="11" t="n"/>
      <c r="N514" s="14" t="n"/>
      <c r="O514" s="14" t="n"/>
      <c r="P514" s="13">
        <f>IF(OR(A514="",C514=""),"",IF(L514&lt;&gt;"","Returned",IF(I514="","Out",IF(NOW()&gt;I514+J514,"OVERDUE","Out"))))</f>
        <v/>
      </c>
      <c r="Q514" s="15">
        <f>IF(OR(A514="",B514=""),"",ROUND((IF(L514="",NOW(),L514+M514)-(A514+B514))*24,1))</f>
        <v/>
      </c>
      <c r="R514" s="16">
        <f>IF(OR(A514="",B514=""),"",A514+B514)</f>
        <v/>
      </c>
    </row>
    <row r="515">
      <c r="A515" s="10" t="n"/>
      <c r="B515" s="11" t="n"/>
      <c r="C515" s="12" t="n"/>
      <c r="D515" s="13">
        <f>IF(C515="","",IFERROR(VLOOKUP(C515,'Key inventory'!$A$5:$C$104,2,FALSE),""))</f>
        <v/>
      </c>
      <c r="E515" s="13">
        <f>IF(C515="","",IFERROR(VLOOKUP(C515,'Key inventory'!$A$5:$C$104,3,FALSE),""))</f>
        <v/>
      </c>
      <c r="F515" s="14" t="n"/>
      <c r="G515" s="12" t="n"/>
      <c r="H515" s="14" t="n"/>
      <c r="I515" s="10" t="n"/>
      <c r="J515" s="11" t="n"/>
      <c r="K515" s="14" t="n"/>
      <c r="L515" s="10" t="n"/>
      <c r="M515" s="11" t="n"/>
      <c r="N515" s="14" t="n"/>
      <c r="O515" s="14" t="n"/>
      <c r="P515" s="13">
        <f>IF(OR(A515="",C515=""),"",IF(L515&lt;&gt;"","Returned",IF(I515="","Out",IF(NOW()&gt;I515+J515,"OVERDUE","Out"))))</f>
        <v/>
      </c>
      <c r="Q515" s="15">
        <f>IF(OR(A515="",B515=""),"",ROUND((IF(L515="",NOW(),L515+M515)-(A515+B515))*24,1))</f>
        <v/>
      </c>
      <c r="R515" s="16">
        <f>IF(OR(A515="",B515=""),"",A515+B515)</f>
        <v/>
      </c>
    </row>
    <row r="516">
      <c r="A516" s="10" t="n"/>
      <c r="B516" s="11" t="n"/>
      <c r="C516" s="12" t="n"/>
      <c r="D516" s="13">
        <f>IF(C516="","",IFERROR(VLOOKUP(C516,'Key inventory'!$A$5:$C$104,2,FALSE),""))</f>
        <v/>
      </c>
      <c r="E516" s="13">
        <f>IF(C516="","",IFERROR(VLOOKUP(C516,'Key inventory'!$A$5:$C$104,3,FALSE),""))</f>
        <v/>
      </c>
      <c r="F516" s="14" t="n"/>
      <c r="G516" s="12" t="n"/>
      <c r="H516" s="14" t="n"/>
      <c r="I516" s="10" t="n"/>
      <c r="J516" s="11" t="n"/>
      <c r="K516" s="14" t="n"/>
      <c r="L516" s="10" t="n"/>
      <c r="M516" s="11" t="n"/>
      <c r="N516" s="14" t="n"/>
      <c r="O516" s="14" t="n"/>
      <c r="P516" s="13">
        <f>IF(OR(A516="",C516=""),"",IF(L516&lt;&gt;"","Returned",IF(I516="","Out",IF(NOW()&gt;I516+J516,"OVERDUE","Out"))))</f>
        <v/>
      </c>
      <c r="Q516" s="15">
        <f>IF(OR(A516="",B516=""),"",ROUND((IF(L516="",NOW(),L516+M516)-(A516+B516))*24,1))</f>
        <v/>
      </c>
      <c r="R516" s="16">
        <f>IF(OR(A516="",B516=""),"",A516+B516)</f>
        <v/>
      </c>
    </row>
    <row r="517">
      <c r="A517" s="10" t="n"/>
      <c r="B517" s="11" t="n"/>
      <c r="C517" s="12" t="n"/>
      <c r="D517" s="13">
        <f>IF(C517="","",IFERROR(VLOOKUP(C517,'Key inventory'!$A$5:$C$104,2,FALSE),""))</f>
        <v/>
      </c>
      <c r="E517" s="13">
        <f>IF(C517="","",IFERROR(VLOOKUP(C517,'Key inventory'!$A$5:$C$104,3,FALSE),""))</f>
        <v/>
      </c>
      <c r="F517" s="14" t="n"/>
      <c r="G517" s="12" t="n"/>
      <c r="H517" s="14" t="n"/>
      <c r="I517" s="10" t="n"/>
      <c r="J517" s="11" t="n"/>
      <c r="K517" s="14" t="n"/>
      <c r="L517" s="10" t="n"/>
      <c r="M517" s="11" t="n"/>
      <c r="N517" s="14" t="n"/>
      <c r="O517" s="14" t="n"/>
      <c r="P517" s="13">
        <f>IF(OR(A517="",C517=""),"",IF(L517&lt;&gt;"","Returned",IF(I517="","Out",IF(NOW()&gt;I517+J517,"OVERDUE","Out"))))</f>
        <v/>
      </c>
      <c r="Q517" s="15">
        <f>IF(OR(A517="",B517=""),"",ROUND((IF(L517="",NOW(),L517+M517)-(A517+B517))*24,1))</f>
        <v/>
      </c>
      <c r="R517" s="16">
        <f>IF(OR(A517="",B517=""),"",A517+B517)</f>
        <v/>
      </c>
    </row>
    <row r="518">
      <c r="A518" s="10" t="n"/>
      <c r="B518" s="11" t="n"/>
      <c r="C518" s="12" t="n"/>
      <c r="D518" s="13">
        <f>IF(C518="","",IFERROR(VLOOKUP(C518,'Key inventory'!$A$5:$C$104,2,FALSE),""))</f>
        <v/>
      </c>
      <c r="E518" s="13">
        <f>IF(C518="","",IFERROR(VLOOKUP(C518,'Key inventory'!$A$5:$C$104,3,FALSE),""))</f>
        <v/>
      </c>
      <c r="F518" s="14" t="n"/>
      <c r="G518" s="12" t="n"/>
      <c r="H518" s="14" t="n"/>
      <c r="I518" s="10" t="n"/>
      <c r="J518" s="11" t="n"/>
      <c r="K518" s="14" t="n"/>
      <c r="L518" s="10" t="n"/>
      <c r="M518" s="11" t="n"/>
      <c r="N518" s="14" t="n"/>
      <c r="O518" s="14" t="n"/>
      <c r="P518" s="13">
        <f>IF(OR(A518="",C518=""),"",IF(L518&lt;&gt;"","Returned",IF(I518="","Out",IF(NOW()&gt;I518+J518,"OVERDUE","Out"))))</f>
        <v/>
      </c>
      <c r="Q518" s="15">
        <f>IF(OR(A518="",B518=""),"",ROUND((IF(L518="",NOW(),L518+M518)-(A518+B518))*24,1))</f>
        <v/>
      </c>
      <c r="R518" s="16">
        <f>IF(OR(A518="",B518=""),"",A518+B518)</f>
        <v/>
      </c>
    </row>
    <row r="519">
      <c r="A519" s="10" t="n"/>
      <c r="B519" s="11" t="n"/>
      <c r="C519" s="12" t="n"/>
      <c r="D519" s="13">
        <f>IF(C519="","",IFERROR(VLOOKUP(C519,'Key inventory'!$A$5:$C$104,2,FALSE),""))</f>
        <v/>
      </c>
      <c r="E519" s="13">
        <f>IF(C519="","",IFERROR(VLOOKUP(C519,'Key inventory'!$A$5:$C$104,3,FALSE),""))</f>
        <v/>
      </c>
      <c r="F519" s="14" t="n"/>
      <c r="G519" s="12" t="n"/>
      <c r="H519" s="14" t="n"/>
      <c r="I519" s="10" t="n"/>
      <c r="J519" s="11" t="n"/>
      <c r="K519" s="14" t="n"/>
      <c r="L519" s="10" t="n"/>
      <c r="M519" s="11" t="n"/>
      <c r="N519" s="14" t="n"/>
      <c r="O519" s="14" t="n"/>
      <c r="P519" s="13">
        <f>IF(OR(A519="",C519=""),"",IF(L519&lt;&gt;"","Returned",IF(I519="","Out",IF(NOW()&gt;I519+J519,"OVERDUE","Out"))))</f>
        <v/>
      </c>
      <c r="Q519" s="15">
        <f>IF(OR(A519="",B519=""),"",ROUND((IF(L519="",NOW(),L519+M519)-(A519+B519))*24,1))</f>
        <v/>
      </c>
      <c r="R519" s="16">
        <f>IF(OR(A519="",B519=""),"",A519+B519)</f>
        <v/>
      </c>
    </row>
    <row r="520">
      <c r="A520" s="10" t="n"/>
      <c r="B520" s="11" t="n"/>
      <c r="C520" s="12" t="n"/>
      <c r="D520" s="13">
        <f>IF(C520="","",IFERROR(VLOOKUP(C520,'Key inventory'!$A$5:$C$104,2,FALSE),""))</f>
        <v/>
      </c>
      <c r="E520" s="13">
        <f>IF(C520="","",IFERROR(VLOOKUP(C520,'Key inventory'!$A$5:$C$104,3,FALSE),""))</f>
        <v/>
      </c>
      <c r="F520" s="14" t="n"/>
      <c r="G520" s="12" t="n"/>
      <c r="H520" s="14" t="n"/>
      <c r="I520" s="10" t="n"/>
      <c r="J520" s="11" t="n"/>
      <c r="K520" s="14" t="n"/>
      <c r="L520" s="10" t="n"/>
      <c r="M520" s="11" t="n"/>
      <c r="N520" s="14" t="n"/>
      <c r="O520" s="14" t="n"/>
      <c r="P520" s="13">
        <f>IF(OR(A520="",C520=""),"",IF(L520&lt;&gt;"","Returned",IF(I520="","Out",IF(NOW()&gt;I520+J520,"OVERDUE","Out"))))</f>
        <v/>
      </c>
      <c r="Q520" s="15">
        <f>IF(OR(A520="",B520=""),"",ROUND((IF(L520="",NOW(),L520+M520)-(A520+B520))*24,1))</f>
        <v/>
      </c>
      <c r="R520" s="16">
        <f>IF(OR(A520="",B520=""),"",A520+B520)</f>
        <v/>
      </c>
    </row>
    <row r="521">
      <c r="A521" s="10" t="n"/>
      <c r="B521" s="11" t="n"/>
      <c r="C521" s="12" t="n"/>
      <c r="D521" s="13">
        <f>IF(C521="","",IFERROR(VLOOKUP(C521,'Key inventory'!$A$5:$C$104,2,FALSE),""))</f>
        <v/>
      </c>
      <c r="E521" s="13">
        <f>IF(C521="","",IFERROR(VLOOKUP(C521,'Key inventory'!$A$5:$C$104,3,FALSE),""))</f>
        <v/>
      </c>
      <c r="F521" s="14" t="n"/>
      <c r="G521" s="12" t="n"/>
      <c r="H521" s="14" t="n"/>
      <c r="I521" s="10" t="n"/>
      <c r="J521" s="11" t="n"/>
      <c r="K521" s="14" t="n"/>
      <c r="L521" s="10" t="n"/>
      <c r="M521" s="11" t="n"/>
      <c r="N521" s="14" t="n"/>
      <c r="O521" s="14" t="n"/>
      <c r="P521" s="13">
        <f>IF(OR(A521="",C521=""),"",IF(L521&lt;&gt;"","Returned",IF(I521="","Out",IF(NOW()&gt;I521+J521,"OVERDUE","Out"))))</f>
        <v/>
      </c>
      <c r="Q521" s="15">
        <f>IF(OR(A521="",B521=""),"",ROUND((IF(L521="",NOW(),L521+M521)-(A521+B521))*24,1))</f>
        <v/>
      </c>
      <c r="R521" s="16">
        <f>IF(OR(A521="",B521=""),"",A521+B521)</f>
        <v/>
      </c>
    </row>
    <row r="522">
      <c r="A522" s="10" t="n"/>
      <c r="B522" s="11" t="n"/>
      <c r="C522" s="12" t="n"/>
      <c r="D522" s="13">
        <f>IF(C522="","",IFERROR(VLOOKUP(C522,'Key inventory'!$A$5:$C$104,2,FALSE),""))</f>
        <v/>
      </c>
      <c r="E522" s="13">
        <f>IF(C522="","",IFERROR(VLOOKUP(C522,'Key inventory'!$A$5:$C$104,3,FALSE),""))</f>
        <v/>
      </c>
      <c r="F522" s="14" t="n"/>
      <c r="G522" s="12" t="n"/>
      <c r="H522" s="14" t="n"/>
      <c r="I522" s="10" t="n"/>
      <c r="J522" s="11" t="n"/>
      <c r="K522" s="14" t="n"/>
      <c r="L522" s="10" t="n"/>
      <c r="M522" s="11" t="n"/>
      <c r="N522" s="14" t="n"/>
      <c r="O522" s="14" t="n"/>
      <c r="P522" s="13">
        <f>IF(OR(A522="",C522=""),"",IF(L522&lt;&gt;"","Returned",IF(I522="","Out",IF(NOW()&gt;I522+J522,"OVERDUE","Out"))))</f>
        <v/>
      </c>
      <c r="Q522" s="15">
        <f>IF(OR(A522="",B522=""),"",ROUND((IF(L522="",NOW(),L522+M522)-(A522+B522))*24,1))</f>
        <v/>
      </c>
      <c r="R522" s="16">
        <f>IF(OR(A522="",B522=""),"",A522+B522)</f>
        <v/>
      </c>
    </row>
    <row r="523">
      <c r="A523" s="10" t="n"/>
      <c r="B523" s="11" t="n"/>
      <c r="C523" s="12" t="n"/>
      <c r="D523" s="13">
        <f>IF(C523="","",IFERROR(VLOOKUP(C523,'Key inventory'!$A$5:$C$104,2,FALSE),""))</f>
        <v/>
      </c>
      <c r="E523" s="13">
        <f>IF(C523="","",IFERROR(VLOOKUP(C523,'Key inventory'!$A$5:$C$104,3,FALSE),""))</f>
        <v/>
      </c>
      <c r="F523" s="14" t="n"/>
      <c r="G523" s="12" t="n"/>
      <c r="H523" s="14" t="n"/>
      <c r="I523" s="10" t="n"/>
      <c r="J523" s="11" t="n"/>
      <c r="K523" s="14" t="n"/>
      <c r="L523" s="10" t="n"/>
      <c r="M523" s="11" t="n"/>
      <c r="N523" s="14" t="n"/>
      <c r="O523" s="14" t="n"/>
      <c r="P523" s="13">
        <f>IF(OR(A523="",C523=""),"",IF(L523&lt;&gt;"","Returned",IF(I523="","Out",IF(NOW()&gt;I523+J523,"OVERDUE","Out"))))</f>
        <v/>
      </c>
      <c r="Q523" s="15">
        <f>IF(OR(A523="",B523=""),"",ROUND((IF(L523="",NOW(),L523+M523)-(A523+B523))*24,1))</f>
        <v/>
      </c>
      <c r="R523" s="16">
        <f>IF(OR(A523="",B523=""),"",A523+B523)</f>
        <v/>
      </c>
    </row>
    <row r="524">
      <c r="A524" s="10" t="n"/>
      <c r="B524" s="11" t="n"/>
      <c r="C524" s="12" t="n"/>
      <c r="D524" s="13">
        <f>IF(C524="","",IFERROR(VLOOKUP(C524,'Key inventory'!$A$5:$C$104,2,FALSE),""))</f>
        <v/>
      </c>
      <c r="E524" s="13">
        <f>IF(C524="","",IFERROR(VLOOKUP(C524,'Key inventory'!$A$5:$C$104,3,FALSE),""))</f>
        <v/>
      </c>
      <c r="F524" s="14" t="n"/>
      <c r="G524" s="12" t="n"/>
      <c r="H524" s="14" t="n"/>
      <c r="I524" s="10" t="n"/>
      <c r="J524" s="11" t="n"/>
      <c r="K524" s="14" t="n"/>
      <c r="L524" s="10" t="n"/>
      <c r="M524" s="11" t="n"/>
      <c r="N524" s="14" t="n"/>
      <c r="O524" s="14" t="n"/>
      <c r="P524" s="13">
        <f>IF(OR(A524="",C524=""),"",IF(L524&lt;&gt;"","Returned",IF(I524="","Out",IF(NOW()&gt;I524+J524,"OVERDUE","Out"))))</f>
        <v/>
      </c>
      <c r="Q524" s="15">
        <f>IF(OR(A524="",B524=""),"",ROUND((IF(L524="",NOW(),L524+M524)-(A524+B524))*24,1))</f>
        <v/>
      </c>
      <c r="R524" s="16">
        <f>IF(OR(A524="",B524=""),"",A524+B524)</f>
        <v/>
      </c>
    </row>
    <row r="525">
      <c r="A525" s="10" t="n"/>
      <c r="B525" s="11" t="n"/>
      <c r="C525" s="12" t="n"/>
      <c r="D525" s="13">
        <f>IF(C525="","",IFERROR(VLOOKUP(C525,'Key inventory'!$A$5:$C$104,2,FALSE),""))</f>
        <v/>
      </c>
      <c r="E525" s="13">
        <f>IF(C525="","",IFERROR(VLOOKUP(C525,'Key inventory'!$A$5:$C$104,3,FALSE),""))</f>
        <v/>
      </c>
      <c r="F525" s="14" t="n"/>
      <c r="G525" s="12" t="n"/>
      <c r="H525" s="14" t="n"/>
      <c r="I525" s="10" t="n"/>
      <c r="J525" s="11" t="n"/>
      <c r="K525" s="14" t="n"/>
      <c r="L525" s="10" t="n"/>
      <c r="M525" s="11" t="n"/>
      <c r="N525" s="14" t="n"/>
      <c r="O525" s="14" t="n"/>
      <c r="P525" s="13">
        <f>IF(OR(A525="",C525=""),"",IF(L525&lt;&gt;"","Returned",IF(I525="","Out",IF(NOW()&gt;I525+J525,"OVERDUE","Out"))))</f>
        <v/>
      </c>
      <c r="Q525" s="15">
        <f>IF(OR(A525="",B525=""),"",ROUND((IF(L525="",NOW(),L525+M525)-(A525+B525))*24,1))</f>
        <v/>
      </c>
      <c r="R525" s="16">
        <f>IF(OR(A525="",B525=""),"",A525+B525)</f>
        <v/>
      </c>
    </row>
    <row r="526">
      <c r="A526" s="10" t="n"/>
      <c r="B526" s="11" t="n"/>
      <c r="C526" s="12" t="n"/>
      <c r="D526" s="13">
        <f>IF(C526="","",IFERROR(VLOOKUP(C526,'Key inventory'!$A$5:$C$104,2,FALSE),""))</f>
        <v/>
      </c>
      <c r="E526" s="13">
        <f>IF(C526="","",IFERROR(VLOOKUP(C526,'Key inventory'!$A$5:$C$104,3,FALSE),""))</f>
        <v/>
      </c>
      <c r="F526" s="14" t="n"/>
      <c r="G526" s="12" t="n"/>
      <c r="H526" s="14" t="n"/>
      <c r="I526" s="10" t="n"/>
      <c r="J526" s="11" t="n"/>
      <c r="K526" s="14" t="n"/>
      <c r="L526" s="10" t="n"/>
      <c r="M526" s="11" t="n"/>
      <c r="N526" s="14" t="n"/>
      <c r="O526" s="14" t="n"/>
      <c r="P526" s="13">
        <f>IF(OR(A526="",C526=""),"",IF(L526&lt;&gt;"","Returned",IF(I526="","Out",IF(NOW()&gt;I526+J526,"OVERDUE","Out"))))</f>
        <v/>
      </c>
      <c r="Q526" s="15">
        <f>IF(OR(A526="",B526=""),"",ROUND((IF(L526="",NOW(),L526+M526)-(A526+B526))*24,1))</f>
        <v/>
      </c>
      <c r="R526" s="16">
        <f>IF(OR(A526="",B526=""),"",A526+B526)</f>
        <v/>
      </c>
    </row>
    <row r="527">
      <c r="A527" s="10" t="n"/>
      <c r="B527" s="11" t="n"/>
      <c r="C527" s="12" t="n"/>
      <c r="D527" s="13">
        <f>IF(C527="","",IFERROR(VLOOKUP(C527,'Key inventory'!$A$5:$C$104,2,FALSE),""))</f>
        <v/>
      </c>
      <c r="E527" s="13">
        <f>IF(C527="","",IFERROR(VLOOKUP(C527,'Key inventory'!$A$5:$C$104,3,FALSE),""))</f>
        <v/>
      </c>
      <c r="F527" s="14" t="n"/>
      <c r="G527" s="12" t="n"/>
      <c r="H527" s="14" t="n"/>
      <c r="I527" s="10" t="n"/>
      <c r="J527" s="11" t="n"/>
      <c r="K527" s="14" t="n"/>
      <c r="L527" s="10" t="n"/>
      <c r="M527" s="11" t="n"/>
      <c r="N527" s="14" t="n"/>
      <c r="O527" s="14" t="n"/>
      <c r="P527" s="13">
        <f>IF(OR(A527="",C527=""),"",IF(L527&lt;&gt;"","Returned",IF(I527="","Out",IF(NOW()&gt;I527+J527,"OVERDUE","Out"))))</f>
        <v/>
      </c>
      <c r="Q527" s="15">
        <f>IF(OR(A527="",B527=""),"",ROUND((IF(L527="",NOW(),L527+M527)-(A527+B527))*24,1))</f>
        <v/>
      </c>
      <c r="R527" s="16">
        <f>IF(OR(A527="",B527=""),"",A527+B527)</f>
        <v/>
      </c>
    </row>
    <row r="528">
      <c r="A528" s="10" t="n"/>
      <c r="B528" s="11" t="n"/>
      <c r="C528" s="12" t="n"/>
      <c r="D528" s="13">
        <f>IF(C528="","",IFERROR(VLOOKUP(C528,'Key inventory'!$A$5:$C$104,2,FALSE),""))</f>
        <v/>
      </c>
      <c r="E528" s="13">
        <f>IF(C528="","",IFERROR(VLOOKUP(C528,'Key inventory'!$A$5:$C$104,3,FALSE),""))</f>
        <v/>
      </c>
      <c r="F528" s="14" t="n"/>
      <c r="G528" s="12" t="n"/>
      <c r="H528" s="14" t="n"/>
      <c r="I528" s="10" t="n"/>
      <c r="J528" s="11" t="n"/>
      <c r="K528" s="14" t="n"/>
      <c r="L528" s="10" t="n"/>
      <c r="M528" s="11" t="n"/>
      <c r="N528" s="14" t="n"/>
      <c r="O528" s="14" t="n"/>
      <c r="P528" s="13">
        <f>IF(OR(A528="",C528=""),"",IF(L528&lt;&gt;"","Returned",IF(I528="","Out",IF(NOW()&gt;I528+J528,"OVERDUE","Out"))))</f>
        <v/>
      </c>
      <c r="Q528" s="15">
        <f>IF(OR(A528="",B528=""),"",ROUND((IF(L528="",NOW(),L528+M528)-(A528+B528))*24,1))</f>
        <v/>
      </c>
      <c r="R528" s="16">
        <f>IF(OR(A528="",B528=""),"",A528+B528)</f>
        <v/>
      </c>
    </row>
    <row r="529">
      <c r="A529" s="10" t="n"/>
      <c r="B529" s="11" t="n"/>
      <c r="C529" s="12" t="n"/>
      <c r="D529" s="13">
        <f>IF(C529="","",IFERROR(VLOOKUP(C529,'Key inventory'!$A$5:$C$104,2,FALSE),""))</f>
        <v/>
      </c>
      <c r="E529" s="13">
        <f>IF(C529="","",IFERROR(VLOOKUP(C529,'Key inventory'!$A$5:$C$104,3,FALSE),""))</f>
        <v/>
      </c>
      <c r="F529" s="14" t="n"/>
      <c r="G529" s="12" t="n"/>
      <c r="H529" s="14" t="n"/>
      <c r="I529" s="10" t="n"/>
      <c r="J529" s="11" t="n"/>
      <c r="K529" s="14" t="n"/>
      <c r="L529" s="10" t="n"/>
      <c r="M529" s="11" t="n"/>
      <c r="N529" s="14" t="n"/>
      <c r="O529" s="14" t="n"/>
      <c r="P529" s="13">
        <f>IF(OR(A529="",C529=""),"",IF(L529&lt;&gt;"","Returned",IF(I529="","Out",IF(NOW()&gt;I529+J529,"OVERDUE","Out"))))</f>
        <v/>
      </c>
      <c r="Q529" s="15">
        <f>IF(OR(A529="",B529=""),"",ROUND((IF(L529="",NOW(),L529+M529)-(A529+B529))*24,1))</f>
        <v/>
      </c>
      <c r="R529" s="16">
        <f>IF(OR(A529="",B529=""),"",A529+B529)</f>
        <v/>
      </c>
    </row>
    <row r="530">
      <c r="A530" s="10" t="n"/>
      <c r="B530" s="11" t="n"/>
      <c r="C530" s="12" t="n"/>
      <c r="D530" s="13">
        <f>IF(C530="","",IFERROR(VLOOKUP(C530,'Key inventory'!$A$5:$C$104,2,FALSE),""))</f>
        <v/>
      </c>
      <c r="E530" s="13">
        <f>IF(C530="","",IFERROR(VLOOKUP(C530,'Key inventory'!$A$5:$C$104,3,FALSE),""))</f>
        <v/>
      </c>
      <c r="F530" s="14" t="n"/>
      <c r="G530" s="12" t="n"/>
      <c r="H530" s="14" t="n"/>
      <c r="I530" s="10" t="n"/>
      <c r="J530" s="11" t="n"/>
      <c r="K530" s="14" t="n"/>
      <c r="L530" s="10" t="n"/>
      <c r="M530" s="11" t="n"/>
      <c r="N530" s="14" t="n"/>
      <c r="O530" s="14" t="n"/>
      <c r="P530" s="13">
        <f>IF(OR(A530="",C530=""),"",IF(L530&lt;&gt;"","Returned",IF(I530="","Out",IF(NOW()&gt;I530+J530,"OVERDUE","Out"))))</f>
        <v/>
      </c>
      <c r="Q530" s="15">
        <f>IF(OR(A530="",B530=""),"",ROUND((IF(L530="",NOW(),L530+M530)-(A530+B530))*24,1))</f>
        <v/>
      </c>
      <c r="R530" s="16">
        <f>IF(OR(A530="",B530=""),"",A530+B530)</f>
        <v/>
      </c>
    </row>
    <row r="531">
      <c r="A531" s="10" t="n"/>
      <c r="B531" s="11" t="n"/>
      <c r="C531" s="12" t="n"/>
      <c r="D531" s="13">
        <f>IF(C531="","",IFERROR(VLOOKUP(C531,'Key inventory'!$A$5:$C$104,2,FALSE),""))</f>
        <v/>
      </c>
      <c r="E531" s="13">
        <f>IF(C531="","",IFERROR(VLOOKUP(C531,'Key inventory'!$A$5:$C$104,3,FALSE),""))</f>
        <v/>
      </c>
      <c r="F531" s="14" t="n"/>
      <c r="G531" s="12" t="n"/>
      <c r="H531" s="14" t="n"/>
      <c r="I531" s="10" t="n"/>
      <c r="J531" s="11" t="n"/>
      <c r="K531" s="14" t="n"/>
      <c r="L531" s="10" t="n"/>
      <c r="M531" s="11" t="n"/>
      <c r="N531" s="14" t="n"/>
      <c r="O531" s="14" t="n"/>
      <c r="P531" s="13">
        <f>IF(OR(A531="",C531=""),"",IF(L531&lt;&gt;"","Returned",IF(I531="","Out",IF(NOW()&gt;I531+J531,"OVERDUE","Out"))))</f>
        <v/>
      </c>
      <c r="Q531" s="15">
        <f>IF(OR(A531="",B531=""),"",ROUND((IF(L531="",NOW(),L531+M531)-(A531+B531))*24,1))</f>
        <v/>
      </c>
      <c r="R531" s="16">
        <f>IF(OR(A531="",B531=""),"",A531+B531)</f>
        <v/>
      </c>
    </row>
    <row r="532">
      <c r="A532" s="10" t="n"/>
      <c r="B532" s="11" t="n"/>
      <c r="C532" s="12" t="n"/>
      <c r="D532" s="13">
        <f>IF(C532="","",IFERROR(VLOOKUP(C532,'Key inventory'!$A$5:$C$104,2,FALSE),""))</f>
        <v/>
      </c>
      <c r="E532" s="13">
        <f>IF(C532="","",IFERROR(VLOOKUP(C532,'Key inventory'!$A$5:$C$104,3,FALSE),""))</f>
        <v/>
      </c>
      <c r="F532" s="14" t="n"/>
      <c r="G532" s="12" t="n"/>
      <c r="H532" s="14" t="n"/>
      <c r="I532" s="10" t="n"/>
      <c r="J532" s="11" t="n"/>
      <c r="K532" s="14" t="n"/>
      <c r="L532" s="10" t="n"/>
      <c r="M532" s="11" t="n"/>
      <c r="N532" s="14" t="n"/>
      <c r="O532" s="14" t="n"/>
      <c r="P532" s="13">
        <f>IF(OR(A532="",C532=""),"",IF(L532&lt;&gt;"","Returned",IF(I532="","Out",IF(NOW()&gt;I532+J532,"OVERDUE","Out"))))</f>
        <v/>
      </c>
      <c r="Q532" s="15">
        <f>IF(OR(A532="",B532=""),"",ROUND((IF(L532="",NOW(),L532+M532)-(A532+B532))*24,1))</f>
        <v/>
      </c>
      <c r="R532" s="16">
        <f>IF(OR(A532="",B532=""),"",A532+B532)</f>
        <v/>
      </c>
    </row>
    <row r="533">
      <c r="A533" s="10" t="n"/>
      <c r="B533" s="11" t="n"/>
      <c r="C533" s="12" t="n"/>
      <c r="D533" s="13">
        <f>IF(C533="","",IFERROR(VLOOKUP(C533,'Key inventory'!$A$5:$C$104,2,FALSE),""))</f>
        <v/>
      </c>
      <c r="E533" s="13">
        <f>IF(C533="","",IFERROR(VLOOKUP(C533,'Key inventory'!$A$5:$C$104,3,FALSE),""))</f>
        <v/>
      </c>
      <c r="F533" s="14" t="n"/>
      <c r="G533" s="12" t="n"/>
      <c r="H533" s="14" t="n"/>
      <c r="I533" s="10" t="n"/>
      <c r="J533" s="11" t="n"/>
      <c r="K533" s="14" t="n"/>
      <c r="L533" s="10" t="n"/>
      <c r="M533" s="11" t="n"/>
      <c r="N533" s="14" t="n"/>
      <c r="O533" s="14" t="n"/>
      <c r="P533" s="13">
        <f>IF(OR(A533="",C533=""),"",IF(L533&lt;&gt;"","Returned",IF(I533="","Out",IF(NOW()&gt;I533+J533,"OVERDUE","Out"))))</f>
        <v/>
      </c>
      <c r="Q533" s="15">
        <f>IF(OR(A533="",B533=""),"",ROUND((IF(L533="",NOW(),L533+M533)-(A533+B533))*24,1))</f>
        <v/>
      </c>
      <c r="R533" s="16">
        <f>IF(OR(A533="",B533=""),"",A533+B533)</f>
        <v/>
      </c>
    </row>
    <row r="534">
      <c r="A534" s="10" t="n"/>
      <c r="B534" s="11" t="n"/>
      <c r="C534" s="12" t="n"/>
      <c r="D534" s="13">
        <f>IF(C534="","",IFERROR(VLOOKUP(C534,'Key inventory'!$A$5:$C$104,2,FALSE),""))</f>
        <v/>
      </c>
      <c r="E534" s="13">
        <f>IF(C534="","",IFERROR(VLOOKUP(C534,'Key inventory'!$A$5:$C$104,3,FALSE),""))</f>
        <v/>
      </c>
      <c r="F534" s="14" t="n"/>
      <c r="G534" s="12" t="n"/>
      <c r="H534" s="14" t="n"/>
      <c r="I534" s="10" t="n"/>
      <c r="J534" s="11" t="n"/>
      <c r="K534" s="14" t="n"/>
      <c r="L534" s="10" t="n"/>
      <c r="M534" s="11" t="n"/>
      <c r="N534" s="14" t="n"/>
      <c r="O534" s="14" t="n"/>
      <c r="P534" s="13">
        <f>IF(OR(A534="",C534=""),"",IF(L534&lt;&gt;"","Returned",IF(I534="","Out",IF(NOW()&gt;I534+J534,"OVERDUE","Out"))))</f>
        <v/>
      </c>
      <c r="Q534" s="15">
        <f>IF(OR(A534="",B534=""),"",ROUND((IF(L534="",NOW(),L534+M534)-(A534+B534))*24,1))</f>
        <v/>
      </c>
      <c r="R534" s="16">
        <f>IF(OR(A534="",B534=""),"",A534+B534)</f>
        <v/>
      </c>
    </row>
    <row r="535">
      <c r="A535" s="10" t="n"/>
      <c r="B535" s="11" t="n"/>
      <c r="C535" s="12" t="n"/>
      <c r="D535" s="13">
        <f>IF(C535="","",IFERROR(VLOOKUP(C535,'Key inventory'!$A$5:$C$104,2,FALSE),""))</f>
        <v/>
      </c>
      <c r="E535" s="13">
        <f>IF(C535="","",IFERROR(VLOOKUP(C535,'Key inventory'!$A$5:$C$104,3,FALSE),""))</f>
        <v/>
      </c>
      <c r="F535" s="14" t="n"/>
      <c r="G535" s="12" t="n"/>
      <c r="H535" s="14" t="n"/>
      <c r="I535" s="10" t="n"/>
      <c r="J535" s="11" t="n"/>
      <c r="K535" s="14" t="n"/>
      <c r="L535" s="10" t="n"/>
      <c r="M535" s="11" t="n"/>
      <c r="N535" s="14" t="n"/>
      <c r="O535" s="14" t="n"/>
      <c r="P535" s="13">
        <f>IF(OR(A535="",C535=""),"",IF(L535&lt;&gt;"","Returned",IF(I535="","Out",IF(NOW()&gt;I535+J535,"OVERDUE","Out"))))</f>
        <v/>
      </c>
      <c r="Q535" s="15">
        <f>IF(OR(A535="",B535=""),"",ROUND((IF(L535="",NOW(),L535+M535)-(A535+B535))*24,1))</f>
        <v/>
      </c>
      <c r="R535" s="16">
        <f>IF(OR(A535="",B535=""),"",A535+B535)</f>
        <v/>
      </c>
    </row>
    <row r="536">
      <c r="A536" s="10" t="n"/>
      <c r="B536" s="11" t="n"/>
      <c r="C536" s="12" t="n"/>
      <c r="D536" s="13">
        <f>IF(C536="","",IFERROR(VLOOKUP(C536,'Key inventory'!$A$5:$C$104,2,FALSE),""))</f>
        <v/>
      </c>
      <c r="E536" s="13">
        <f>IF(C536="","",IFERROR(VLOOKUP(C536,'Key inventory'!$A$5:$C$104,3,FALSE),""))</f>
        <v/>
      </c>
      <c r="F536" s="14" t="n"/>
      <c r="G536" s="12" t="n"/>
      <c r="H536" s="14" t="n"/>
      <c r="I536" s="10" t="n"/>
      <c r="J536" s="11" t="n"/>
      <c r="K536" s="14" t="n"/>
      <c r="L536" s="10" t="n"/>
      <c r="M536" s="11" t="n"/>
      <c r="N536" s="14" t="n"/>
      <c r="O536" s="14" t="n"/>
      <c r="P536" s="13">
        <f>IF(OR(A536="",C536=""),"",IF(L536&lt;&gt;"","Returned",IF(I536="","Out",IF(NOW()&gt;I536+J536,"OVERDUE","Out"))))</f>
        <v/>
      </c>
      <c r="Q536" s="15">
        <f>IF(OR(A536="",B536=""),"",ROUND((IF(L536="",NOW(),L536+M536)-(A536+B536))*24,1))</f>
        <v/>
      </c>
      <c r="R536" s="16">
        <f>IF(OR(A536="",B536=""),"",A536+B536)</f>
        <v/>
      </c>
    </row>
    <row r="537">
      <c r="A537" s="10" t="n"/>
      <c r="B537" s="11" t="n"/>
      <c r="C537" s="12" t="n"/>
      <c r="D537" s="13">
        <f>IF(C537="","",IFERROR(VLOOKUP(C537,'Key inventory'!$A$5:$C$104,2,FALSE),""))</f>
        <v/>
      </c>
      <c r="E537" s="13">
        <f>IF(C537="","",IFERROR(VLOOKUP(C537,'Key inventory'!$A$5:$C$104,3,FALSE),""))</f>
        <v/>
      </c>
      <c r="F537" s="14" t="n"/>
      <c r="G537" s="12" t="n"/>
      <c r="H537" s="14" t="n"/>
      <c r="I537" s="10" t="n"/>
      <c r="J537" s="11" t="n"/>
      <c r="K537" s="14" t="n"/>
      <c r="L537" s="10" t="n"/>
      <c r="M537" s="11" t="n"/>
      <c r="N537" s="14" t="n"/>
      <c r="O537" s="14" t="n"/>
      <c r="P537" s="13">
        <f>IF(OR(A537="",C537=""),"",IF(L537&lt;&gt;"","Returned",IF(I537="","Out",IF(NOW()&gt;I537+J537,"OVERDUE","Out"))))</f>
        <v/>
      </c>
      <c r="Q537" s="15">
        <f>IF(OR(A537="",B537=""),"",ROUND((IF(L537="",NOW(),L537+M537)-(A537+B537))*24,1))</f>
        <v/>
      </c>
      <c r="R537" s="16">
        <f>IF(OR(A537="",B537=""),"",A537+B537)</f>
        <v/>
      </c>
    </row>
    <row r="538">
      <c r="A538" s="10" t="n"/>
      <c r="B538" s="11" t="n"/>
      <c r="C538" s="12" t="n"/>
      <c r="D538" s="13">
        <f>IF(C538="","",IFERROR(VLOOKUP(C538,'Key inventory'!$A$5:$C$104,2,FALSE),""))</f>
        <v/>
      </c>
      <c r="E538" s="13">
        <f>IF(C538="","",IFERROR(VLOOKUP(C538,'Key inventory'!$A$5:$C$104,3,FALSE),""))</f>
        <v/>
      </c>
      <c r="F538" s="14" t="n"/>
      <c r="G538" s="12" t="n"/>
      <c r="H538" s="14" t="n"/>
      <c r="I538" s="10" t="n"/>
      <c r="J538" s="11" t="n"/>
      <c r="K538" s="14" t="n"/>
      <c r="L538" s="10" t="n"/>
      <c r="M538" s="11" t="n"/>
      <c r="N538" s="14" t="n"/>
      <c r="O538" s="14" t="n"/>
      <c r="P538" s="13">
        <f>IF(OR(A538="",C538=""),"",IF(L538&lt;&gt;"","Returned",IF(I538="","Out",IF(NOW()&gt;I538+J538,"OVERDUE","Out"))))</f>
        <v/>
      </c>
      <c r="Q538" s="15">
        <f>IF(OR(A538="",B538=""),"",ROUND((IF(L538="",NOW(),L538+M538)-(A538+B538))*24,1))</f>
        <v/>
      </c>
      <c r="R538" s="16">
        <f>IF(OR(A538="",B538=""),"",A538+B538)</f>
        <v/>
      </c>
    </row>
    <row r="539">
      <c r="A539" s="10" t="n"/>
      <c r="B539" s="11" t="n"/>
      <c r="C539" s="12" t="n"/>
      <c r="D539" s="13">
        <f>IF(C539="","",IFERROR(VLOOKUP(C539,'Key inventory'!$A$5:$C$104,2,FALSE),""))</f>
        <v/>
      </c>
      <c r="E539" s="13">
        <f>IF(C539="","",IFERROR(VLOOKUP(C539,'Key inventory'!$A$5:$C$104,3,FALSE),""))</f>
        <v/>
      </c>
      <c r="F539" s="14" t="n"/>
      <c r="G539" s="12" t="n"/>
      <c r="H539" s="14" t="n"/>
      <c r="I539" s="10" t="n"/>
      <c r="J539" s="11" t="n"/>
      <c r="K539" s="14" t="n"/>
      <c r="L539" s="10" t="n"/>
      <c r="M539" s="11" t="n"/>
      <c r="N539" s="14" t="n"/>
      <c r="O539" s="14" t="n"/>
      <c r="P539" s="13">
        <f>IF(OR(A539="",C539=""),"",IF(L539&lt;&gt;"","Returned",IF(I539="","Out",IF(NOW()&gt;I539+J539,"OVERDUE","Out"))))</f>
        <v/>
      </c>
      <c r="Q539" s="15">
        <f>IF(OR(A539="",B539=""),"",ROUND((IF(L539="",NOW(),L539+M539)-(A539+B539))*24,1))</f>
        <v/>
      </c>
      <c r="R539" s="16">
        <f>IF(OR(A539="",B539=""),"",A539+B539)</f>
        <v/>
      </c>
    </row>
    <row r="540">
      <c r="A540" s="10" t="n"/>
      <c r="B540" s="11" t="n"/>
      <c r="C540" s="12" t="n"/>
      <c r="D540" s="13">
        <f>IF(C540="","",IFERROR(VLOOKUP(C540,'Key inventory'!$A$5:$C$104,2,FALSE),""))</f>
        <v/>
      </c>
      <c r="E540" s="13">
        <f>IF(C540="","",IFERROR(VLOOKUP(C540,'Key inventory'!$A$5:$C$104,3,FALSE),""))</f>
        <v/>
      </c>
      <c r="F540" s="14" t="n"/>
      <c r="G540" s="12" t="n"/>
      <c r="H540" s="14" t="n"/>
      <c r="I540" s="10" t="n"/>
      <c r="J540" s="11" t="n"/>
      <c r="K540" s="14" t="n"/>
      <c r="L540" s="10" t="n"/>
      <c r="M540" s="11" t="n"/>
      <c r="N540" s="14" t="n"/>
      <c r="O540" s="14" t="n"/>
      <c r="P540" s="13">
        <f>IF(OR(A540="",C540=""),"",IF(L540&lt;&gt;"","Returned",IF(I540="","Out",IF(NOW()&gt;I540+J540,"OVERDUE","Out"))))</f>
        <v/>
      </c>
      <c r="Q540" s="15">
        <f>IF(OR(A540="",B540=""),"",ROUND((IF(L540="",NOW(),L540+M540)-(A540+B540))*24,1))</f>
        <v/>
      </c>
      <c r="R540" s="16">
        <f>IF(OR(A540="",B540=""),"",A540+B540)</f>
        <v/>
      </c>
    </row>
    <row r="541">
      <c r="A541" s="10" t="n"/>
      <c r="B541" s="11" t="n"/>
      <c r="C541" s="12" t="n"/>
      <c r="D541" s="13">
        <f>IF(C541="","",IFERROR(VLOOKUP(C541,'Key inventory'!$A$5:$C$104,2,FALSE),""))</f>
        <v/>
      </c>
      <c r="E541" s="13">
        <f>IF(C541="","",IFERROR(VLOOKUP(C541,'Key inventory'!$A$5:$C$104,3,FALSE),""))</f>
        <v/>
      </c>
      <c r="F541" s="14" t="n"/>
      <c r="G541" s="12" t="n"/>
      <c r="H541" s="14" t="n"/>
      <c r="I541" s="10" t="n"/>
      <c r="J541" s="11" t="n"/>
      <c r="K541" s="14" t="n"/>
      <c r="L541" s="10" t="n"/>
      <c r="M541" s="11" t="n"/>
      <c r="N541" s="14" t="n"/>
      <c r="O541" s="14" t="n"/>
      <c r="P541" s="13">
        <f>IF(OR(A541="",C541=""),"",IF(L541&lt;&gt;"","Returned",IF(I541="","Out",IF(NOW()&gt;I541+J541,"OVERDUE","Out"))))</f>
        <v/>
      </c>
      <c r="Q541" s="15">
        <f>IF(OR(A541="",B541=""),"",ROUND((IF(L541="",NOW(),L541+M541)-(A541+B541))*24,1))</f>
        <v/>
      </c>
      <c r="R541" s="16">
        <f>IF(OR(A541="",B541=""),"",A541+B541)</f>
        <v/>
      </c>
    </row>
    <row r="542">
      <c r="A542" s="10" t="n"/>
      <c r="B542" s="11" t="n"/>
      <c r="C542" s="12" t="n"/>
      <c r="D542" s="13">
        <f>IF(C542="","",IFERROR(VLOOKUP(C542,'Key inventory'!$A$5:$C$104,2,FALSE),""))</f>
        <v/>
      </c>
      <c r="E542" s="13">
        <f>IF(C542="","",IFERROR(VLOOKUP(C542,'Key inventory'!$A$5:$C$104,3,FALSE),""))</f>
        <v/>
      </c>
      <c r="F542" s="14" t="n"/>
      <c r="G542" s="12" t="n"/>
      <c r="H542" s="14" t="n"/>
      <c r="I542" s="10" t="n"/>
      <c r="J542" s="11" t="n"/>
      <c r="K542" s="14" t="n"/>
      <c r="L542" s="10" t="n"/>
      <c r="M542" s="11" t="n"/>
      <c r="N542" s="14" t="n"/>
      <c r="O542" s="14" t="n"/>
      <c r="P542" s="13">
        <f>IF(OR(A542="",C542=""),"",IF(L542&lt;&gt;"","Returned",IF(I542="","Out",IF(NOW()&gt;I542+J542,"OVERDUE","Out"))))</f>
        <v/>
      </c>
      <c r="Q542" s="15">
        <f>IF(OR(A542="",B542=""),"",ROUND((IF(L542="",NOW(),L542+M542)-(A542+B542))*24,1))</f>
        <v/>
      </c>
      <c r="R542" s="16">
        <f>IF(OR(A542="",B542=""),"",A542+B542)</f>
        <v/>
      </c>
    </row>
    <row r="543">
      <c r="A543" s="10" t="n"/>
      <c r="B543" s="11" t="n"/>
      <c r="C543" s="12" t="n"/>
      <c r="D543" s="13">
        <f>IF(C543="","",IFERROR(VLOOKUP(C543,'Key inventory'!$A$5:$C$104,2,FALSE),""))</f>
        <v/>
      </c>
      <c r="E543" s="13">
        <f>IF(C543="","",IFERROR(VLOOKUP(C543,'Key inventory'!$A$5:$C$104,3,FALSE),""))</f>
        <v/>
      </c>
      <c r="F543" s="14" t="n"/>
      <c r="G543" s="12" t="n"/>
      <c r="H543" s="14" t="n"/>
      <c r="I543" s="10" t="n"/>
      <c r="J543" s="11" t="n"/>
      <c r="K543" s="14" t="n"/>
      <c r="L543" s="10" t="n"/>
      <c r="M543" s="11" t="n"/>
      <c r="N543" s="14" t="n"/>
      <c r="O543" s="14" t="n"/>
      <c r="P543" s="13">
        <f>IF(OR(A543="",C543=""),"",IF(L543&lt;&gt;"","Returned",IF(I543="","Out",IF(NOW()&gt;I543+J543,"OVERDUE","Out"))))</f>
        <v/>
      </c>
      <c r="Q543" s="15">
        <f>IF(OR(A543="",B543=""),"",ROUND((IF(L543="",NOW(),L543+M543)-(A543+B543))*24,1))</f>
        <v/>
      </c>
      <c r="R543" s="16">
        <f>IF(OR(A543="",B543=""),"",A543+B543)</f>
        <v/>
      </c>
    </row>
    <row r="544">
      <c r="A544" s="10" t="n"/>
      <c r="B544" s="11" t="n"/>
      <c r="C544" s="12" t="n"/>
      <c r="D544" s="13">
        <f>IF(C544="","",IFERROR(VLOOKUP(C544,'Key inventory'!$A$5:$C$104,2,FALSE),""))</f>
        <v/>
      </c>
      <c r="E544" s="13">
        <f>IF(C544="","",IFERROR(VLOOKUP(C544,'Key inventory'!$A$5:$C$104,3,FALSE),""))</f>
        <v/>
      </c>
      <c r="F544" s="14" t="n"/>
      <c r="G544" s="12" t="n"/>
      <c r="H544" s="14" t="n"/>
      <c r="I544" s="10" t="n"/>
      <c r="J544" s="11" t="n"/>
      <c r="K544" s="14" t="n"/>
      <c r="L544" s="10" t="n"/>
      <c r="M544" s="11" t="n"/>
      <c r="N544" s="14" t="n"/>
      <c r="O544" s="14" t="n"/>
      <c r="P544" s="13">
        <f>IF(OR(A544="",C544=""),"",IF(L544&lt;&gt;"","Returned",IF(I544="","Out",IF(NOW()&gt;I544+J544,"OVERDUE","Out"))))</f>
        <v/>
      </c>
      <c r="Q544" s="15">
        <f>IF(OR(A544="",B544=""),"",ROUND((IF(L544="",NOW(),L544+M544)-(A544+B544))*24,1))</f>
        <v/>
      </c>
      <c r="R544" s="16">
        <f>IF(OR(A544="",B544=""),"",A544+B544)</f>
        <v/>
      </c>
    </row>
    <row r="545">
      <c r="A545" s="10" t="n"/>
      <c r="B545" s="11" t="n"/>
      <c r="C545" s="12" t="n"/>
      <c r="D545" s="13">
        <f>IF(C545="","",IFERROR(VLOOKUP(C545,'Key inventory'!$A$5:$C$104,2,FALSE),""))</f>
        <v/>
      </c>
      <c r="E545" s="13">
        <f>IF(C545="","",IFERROR(VLOOKUP(C545,'Key inventory'!$A$5:$C$104,3,FALSE),""))</f>
        <v/>
      </c>
      <c r="F545" s="14" t="n"/>
      <c r="G545" s="12" t="n"/>
      <c r="H545" s="14" t="n"/>
      <c r="I545" s="10" t="n"/>
      <c r="J545" s="11" t="n"/>
      <c r="K545" s="14" t="n"/>
      <c r="L545" s="10" t="n"/>
      <c r="M545" s="11" t="n"/>
      <c r="N545" s="14" t="n"/>
      <c r="O545" s="14" t="n"/>
      <c r="P545" s="13">
        <f>IF(OR(A545="",C545=""),"",IF(L545&lt;&gt;"","Returned",IF(I545="","Out",IF(NOW()&gt;I545+J545,"OVERDUE","Out"))))</f>
        <v/>
      </c>
      <c r="Q545" s="15">
        <f>IF(OR(A545="",B545=""),"",ROUND((IF(L545="",NOW(),L545+M545)-(A545+B545))*24,1))</f>
        <v/>
      </c>
      <c r="R545" s="16">
        <f>IF(OR(A545="",B545=""),"",A545+B545)</f>
        <v/>
      </c>
    </row>
    <row r="546">
      <c r="A546" s="10" t="n"/>
      <c r="B546" s="11" t="n"/>
      <c r="C546" s="12" t="n"/>
      <c r="D546" s="13">
        <f>IF(C546="","",IFERROR(VLOOKUP(C546,'Key inventory'!$A$5:$C$104,2,FALSE),""))</f>
        <v/>
      </c>
      <c r="E546" s="13">
        <f>IF(C546="","",IFERROR(VLOOKUP(C546,'Key inventory'!$A$5:$C$104,3,FALSE),""))</f>
        <v/>
      </c>
      <c r="F546" s="14" t="n"/>
      <c r="G546" s="12" t="n"/>
      <c r="H546" s="14" t="n"/>
      <c r="I546" s="10" t="n"/>
      <c r="J546" s="11" t="n"/>
      <c r="K546" s="14" t="n"/>
      <c r="L546" s="10" t="n"/>
      <c r="M546" s="11" t="n"/>
      <c r="N546" s="14" t="n"/>
      <c r="O546" s="14" t="n"/>
      <c r="P546" s="13">
        <f>IF(OR(A546="",C546=""),"",IF(L546&lt;&gt;"","Returned",IF(I546="","Out",IF(NOW()&gt;I546+J546,"OVERDUE","Out"))))</f>
        <v/>
      </c>
      <c r="Q546" s="15">
        <f>IF(OR(A546="",B546=""),"",ROUND((IF(L546="",NOW(),L546+M546)-(A546+B546))*24,1))</f>
        <v/>
      </c>
      <c r="R546" s="16">
        <f>IF(OR(A546="",B546=""),"",A546+B546)</f>
        <v/>
      </c>
    </row>
    <row r="547">
      <c r="A547" s="10" t="n"/>
      <c r="B547" s="11" t="n"/>
      <c r="C547" s="12" t="n"/>
      <c r="D547" s="13">
        <f>IF(C547="","",IFERROR(VLOOKUP(C547,'Key inventory'!$A$5:$C$104,2,FALSE),""))</f>
        <v/>
      </c>
      <c r="E547" s="13">
        <f>IF(C547="","",IFERROR(VLOOKUP(C547,'Key inventory'!$A$5:$C$104,3,FALSE),""))</f>
        <v/>
      </c>
      <c r="F547" s="14" t="n"/>
      <c r="G547" s="12" t="n"/>
      <c r="H547" s="14" t="n"/>
      <c r="I547" s="10" t="n"/>
      <c r="J547" s="11" t="n"/>
      <c r="K547" s="14" t="n"/>
      <c r="L547" s="10" t="n"/>
      <c r="M547" s="11" t="n"/>
      <c r="N547" s="14" t="n"/>
      <c r="O547" s="14" t="n"/>
      <c r="P547" s="13">
        <f>IF(OR(A547="",C547=""),"",IF(L547&lt;&gt;"","Returned",IF(I547="","Out",IF(NOW()&gt;I547+J547,"OVERDUE","Out"))))</f>
        <v/>
      </c>
      <c r="Q547" s="15">
        <f>IF(OR(A547="",B547=""),"",ROUND((IF(L547="",NOW(),L547+M547)-(A547+B547))*24,1))</f>
        <v/>
      </c>
      <c r="R547" s="16">
        <f>IF(OR(A547="",B547=""),"",A547+B547)</f>
        <v/>
      </c>
    </row>
    <row r="548">
      <c r="A548" s="10" t="n"/>
      <c r="B548" s="11" t="n"/>
      <c r="C548" s="12" t="n"/>
      <c r="D548" s="13">
        <f>IF(C548="","",IFERROR(VLOOKUP(C548,'Key inventory'!$A$5:$C$104,2,FALSE),""))</f>
        <v/>
      </c>
      <c r="E548" s="13">
        <f>IF(C548="","",IFERROR(VLOOKUP(C548,'Key inventory'!$A$5:$C$104,3,FALSE),""))</f>
        <v/>
      </c>
      <c r="F548" s="14" t="n"/>
      <c r="G548" s="12" t="n"/>
      <c r="H548" s="14" t="n"/>
      <c r="I548" s="10" t="n"/>
      <c r="J548" s="11" t="n"/>
      <c r="K548" s="14" t="n"/>
      <c r="L548" s="10" t="n"/>
      <c r="M548" s="11" t="n"/>
      <c r="N548" s="14" t="n"/>
      <c r="O548" s="14" t="n"/>
      <c r="P548" s="13">
        <f>IF(OR(A548="",C548=""),"",IF(L548&lt;&gt;"","Returned",IF(I548="","Out",IF(NOW()&gt;I548+J548,"OVERDUE","Out"))))</f>
        <v/>
      </c>
      <c r="Q548" s="15">
        <f>IF(OR(A548="",B548=""),"",ROUND((IF(L548="",NOW(),L548+M548)-(A548+B548))*24,1))</f>
        <v/>
      </c>
      <c r="R548" s="16">
        <f>IF(OR(A548="",B548=""),"",A548+B548)</f>
        <v/>
      </c>
    </row>
    <row r="549">
      <c r="A549" s="10" t="n"/>
      <c r="B549" s="11" t="n"/>
      <c r="C549" s="12" t="n"/>
      <c r="D549" s="13">
        <f>IF(C549="","",IFERROR(VLOOKUP(C549,'Key inventory'!$A$5:$C$104,2,FALSE),""))</f>
        <v/>
      </c>
      <c r="E549" s="13">
        <f>IF(C549="","",IFERROR(VLOOKUP(C549,'Key inventory'!$A$5:$C$104,3,FALSE),""))</f>
        <v/>
      </c>
      <c r="F549" s="14" t="n"/>
      <c r="G549" s="12" t="n"/>
      <c r="H549" s="14" t="n"/>
      <c r="I549" s="10" t="n"/>
      <c r="J549" s="11" t="n"/>
      <c r="K549" s="14" t="n"/>
      <c r="L549" s="10" t="n"/>
      <c r="M549" s="11" t="n"/>
      <c r="N549" s="14" t="n"/>
      <c r="O549" s="14" t="n"/>
      <c r="P549" s="13">
        <f>IF(OR(A549="",C549=""),"",IF(L549&lt;&gt;"","Returned",IF(I549="","Out",IF(NOW()&gt;I549+J549,"OVERDUE","Out"))))</f>
        <v/>
      </c>
      <c r="Q549" s="15">
        <f>IF(OR(A549="",B549=""),"",ROUND((IF(L549="",NOW(),L549+M549)-(A549+B549))*24,1))</f>
        <v/>
      </c>
      <c r="R549" s="16">
        <f>IF(OR(A549="",B549=""),"",A549+B549)</f>
        <v/>
      </c>
    </row>
    <row r="550">
      <c r="A550" s="10" t="n"/>
      <c r="B550" s="11" t="n"/>
      <c r="C550" s="12" t="n"/>
      <c r="D550" s="13">
        <f>IF(C550="","",IFERROR(VLOOKUP(C550,'Key inventory'!$A$5:$C$104,2,FALSE),""))</f>
        <v/>
      </c>
      <c r="E550" s="13">
        <f>IF(C550="","",IFERROR(VLOOKUP(C550,'Key inventory'!$A$5:$C$104,3,FALSE),""))</f>
        <v/>
      </c>
      <c r="F550" s="14" t="n"/>
      <c r="G550" s="12" t="n"/>
      <c r="H550" s="14" t="n"/>
      <c r="I550" s="10" t="n"/>
      <c r="J550" s="11" t="n"/>
      <c r="K550" s="14" t="n"/>
      <c r="L550" s="10" t="n"/>
      <c r="M550" s="11" t="n"/>
      <c r="N550" s="14" t="n"/>
      <c r="O550" s="14" t="n"/>
      <c r="P550" s="13">
        <f>IF(OR(A550="",C550=""),"",IF(L550&lt;&gt;"","Returned",IF(I550="","Out",IF(NOW()&gt;I550+J550,"OVERDUE","Out"))))</f>
        <v/>
      </c>
      <c r="Q550" s="15">
        <f>IF(OR(A550="",B550=""),"",ROUND((IF(L550="",NOW(),L550+M550)-(A550+B550))*24,1))</f>
        <v/>
      </c>
      <c r="R550" s="16">
        <f>IF(OR(A550="",B550=""),"",A550+B550)</f>
        <v/>
      </c>
    </row>
    <row r="551">
      <c r="A551" s="10" t="n"/>
      <c r="B551" s="11" t="n"/>
      <c r="C551" s="12" t="n"/>
      <c r="D551" s="13">
        <f>IF(C551="","",IFERROR(VLOOKUP(C551,'Key inventory'!$A$5:$C$104,2,FALSE),""))</f>
        <v/>
      </c>
      <c r="E551" s="13">
        <f>IF(C551="","",IFERROR(VLOOKUP(C551,'Key inventory'!$A$5:$C$104,3,FALSE),""))</f>
        <v/>
      </c>
      <c r="F551" s="14" t="n"/>
      <c r="G551" s="12" t="n"/>
      <c r="H551" s="14" t="n"/>
      <c r="I551" s="10" t="n"/>
      <c r="J551" s="11" t="n"/>
      <c r="K551" s="14" t="n"/>
      <c r="L551" s="10" t="n"/>
      <c r="M551" s="11" t="n"/>
      <c r="N551" s="14" t="n"/>
      <c r="O551" s="14" t="n"/>
      <c r="P551" s="13">
        <f>IF(OR(A551="",C551=""),"",IF(L551&lt;&gt;"","Returned",IF(I551="","Out",IF(NOW()&gt;I551+J551,"OVERDUE","Out"))))</f>
        <v/>
      </c>
      <c r="Q551" s="15">
        <f>IF(OR(A551="",B551=""),"",ROUND((IF(L551="",NOW(),L551+M551)-(A551+B551))*24,1))</f>
        <v/>
      </c>
      <c r="R551" s="16">
        <f>IF(OR(A551="",B551=""),"",A551+B551)</f>
        <v/>
      </c>
    </row>
    <row r="552">
      <c r="A552" s="10" t="n"/>
      <c r="B552" s="11" t="n"/>
      <c r="C552" s="12" t="n"/>
      <c r="D552" s="13">
        <f>IF(C552="","",IFERROR(VLOOKUP(C552,'Key inventory'!$A$5:$C$104,2,FALSE),""))</f>
        <v/>
      </c>
      <c r="E552" s="13">
        <f>IF(C552="","",IFERROR(VLOOKUP(C552,'Key inventory'!$A$5:$C$104,3,FALSE),""))</f>
        <v/>
      </c>
      <c r="F552" s="14" t="n"/>
      <c r="G552" s="12" t="n"/>
      <c r="H552" s="14" t="n"/>
      <c r="I552" s="10" t="n"/>
      <c r="J552" s="11" t="n"/>
      <c r="K552" s="14" t="n"/>
      <c r="L552" s="10" t="n"/>
      <c r="M552" s="11" t="n"/>
      <c r="N552" s="14" t="n"/>
      <c r="O552" s="14" t="n"/>
      <c r="P552" s="13">
        <f>IF(OR(A552="",C552=""),"",IF(L552&lt;&gt;"","Returned",IF(I552="","Out",IF(NOW()&gt;I552+J552,"OVERDUE","Out"))))</f>
        <v/>
      </c>
      <c r="Q552" s="15">
        <f>IF(OR(A552="",B552=""),"",ROUND((IF(L552="",NOW(),L552+M552)-(A552+B552))*24,1))</f>
        <v/>
      </c>
      <c r="R552" s="16">
        <f>IF(OR(A552="",B552=""),"",A552+B552)</f>
        <v/>
      </c>
    </row>
    <row r="553">
      <c r="A553" s="10" t="n"/>
      <c r="B553" s="11" t="n"/>
      <c r="C553" s="12" t="n"/>
      <c r="D553" s="13">
        <f>IF(C553="","",IFERROR(VLOOKUP(C553,'Key inventory'!$A$5:$C$104,2,FALSE),""))</f>
        <v/>
      </c>
      <c r="E553" s="13">
        <f>IF(C553="","",IFERROR(VLOOKUP(C553,'Key inventory'!$A$5:$C$104,3,FALSE),""))</f>
        <v/>
      </c>
      <c r="F553" s="14" t="n"/>
      <c r="G553" s="12" t="n"/>
      <c r="H553" s="14" t="n"/>
      <c r="I553" s="10" t="n"/>
      <c r="J553" s="11" t="n"/>
      <c r="K553" s="14" t="n"/>
      <c r="L553" s="10" t="n"/>
      <c r="M553" s="11" t="n"/>
      <c r="N553" s="14" t="n"/>
      <c r="O553" s="14" t="n"/>
      <c r="P553" s="13">
        <f>IF(OR(A553="",C553=""),"",IF(L553&lt;&gt;"","Returned",IF(I553="","Out",IF(NOW()&gt;I553+J553,"OVERDUE","Out"))))</f>
        <v/>
      </c>
      <c r="Q553" s="15">
        <f>IF(OR(A553="",B553=""),"",ROUND((IF(L553="",NOW(),L553+M553)-(A553+B553))*24,1))</f>
        <v/>
      </c>
      <c r="R553" s="16">
        <f>IF(OR(A553="",B553=""),"",A553+B553)</f>
        <v/>
      </c>
    </row>
    <row r="554">
      <c r="A554" s="10" t="n"/>
      <c r="B554" s="11" t="n"/>
      <c r="C554" s="12" t="n"/>
      <c r="D554" s="13">
        <f>IF(C554="","",IFERROR(VLOOKUP(C554,'Key inventory'!$A$5:$C$104,2,FALSE),""))</f>
        <v/>
      </c>
      <c r="E554" s="13">
        <f>IF(C554="","",IFERROR(VLOOKUP(C554,'Key inventory'!$A$5:$C$104,3,FALSE),""))</f>
        <v/>
      </c>
      <c r="F554" s="14" t="n"/>
      <c r="G554" s="12" t="n"/>
      <c r="H554" s="14" t="n"/>
      <c r="I554" s="10" t="n"/>
      <c r="J554" s="11" t="n"/>
      <c r="K554" s="14" t="n"/>
      <c r="L554" s="10" t="n"/>
      <c r="M554" s="11" t="n"/>
      <c r="N554" s="14" t="n"/>
      <c r="O554" s="14" t="n"/>
      <c r="P554" s="13">
        <f>IF(OR(A554="",C554=""),"",IF(L554&lt;&gt;"","Returned",IF(I554="","Out",IF(NOW()&gt;I554+J554,"OVERDUE","Out"))))</f>
        <v/>
      </c>
      <c r="Q554" s="15">
        <f>IF(OR(A554="",B554=""),"",ROUND((IF(L554="",NOW(),L554+M554)-(A554+B554))*24,1))</f>
        <v/>
      </c>
      <c r="R554" s="16">
        <f>IF(OR(A554="",B554=""),"",A554+B554)</f>
        <v/>
      </c>
    </row>
    <row r="555">
      <c r="A555" s="10" t="n"/>
      <c r="B555" s="11" t="n"/>
      <c r="C555" s="12" t="n"/>
      <c r="D555" s="13">
        <f>IF(C555="","",IFERROR(VLOOKUP(C555,'Key inventory'!$A$5:$C$104,2,FALSE),""))</f>
        <v/>
      </c>
      <c r="E555" s="13">
        <f>IF(C555="","",IFERROR(VLOOKUP(C555,'Key inventory'!$A$5:$C$104,3,FALSE),""))</f>
        <v/>
      </c>
      <c r="F555" s="14" t="n"/>
      <c r="G555" s="12" t="n"/>
      <c r="H555" s="14" t="n"/>
      <c r="I555" s="10" t="n"/>
      <c r="J555" s="11" t="n"/>
      <c r="K555" s="14" t="n"/>
      <c r="L555" s="10" t="n"/>
      <c r="M555" s="11" t="n"/>
      <c r="N555" s="14" t="n"/>
      <c r="O555" s="14" t="n"/>
      <c r="P555" s="13">
        <f>IF(OR(A555="",C555=""),"",IF(L555&lt;&gt;"","Returned",IF(I555="","Out",IF(NOW()&gt;I555+J555,"OVERDUE","Out"))))</f>
        <v/>
      </c>
      <c r="Q555" s="15">
        <f>IF(OR(A555="",B555=""),"",ROUND((IF(L555="",NOW(),L555+M555)-(A555+B555))*24,1))</f>
        <v/>
      </c>
      <c r="R555" s="16">
        <f>IF(OR(A555="",B555=""),"",A555+B555)</f>
        <v/>
      </c>
    </row>
    <row r="556">
      <c r="A556" s="10" t="n"/>
      <c r="B556" s="11" t="n"/>
      <c r="C556" s="12" t="n"/>
      <c r="D556" s="13">
        <f>IF(C556="","",IFERROR(VLOOKUP(C556,'Key inventory'!$A$5:$C$104,2,FALSE),""))</f>
        <v/>
      </c>
      <c r="E556" s="13">
        <f>IF(C556="","",IFERROR(VLOOKUP(C556,'Key inventory'!$A$5:$C$104,3,FALSE),""))</f>
        <v/>
      </c>
      <c r="F556" s="14" t="n"/>
      <c r="G556" s="12" t="n"/>
      <c r="H556" s="14" t="n"/>
      <c r="I556" s="10" t="n"/>
      <c r="J556" s="11" t="n"/>
      <c r="K556" s="14" t="n"/>
      <c r="L556" s="10" t="n"/>
      <c r="M556" s="11" t="n"/>
      <c r="N556" s="14" t="n"/>
      <c r="O556" s="14" t="n"/>
      <c r="P556" s="13">
        <f>IF(OR(A556="",C556=""),"",IF(L556&lt;&gt;"","Returned",IF(I556="","Out",IF(NOW()&gt;I556+J556,"OVERDUE","Out"))))</f>
        <v/>
      </c>
      <c r="Q556" s="15">
        <f>IF(OR(A556="",B556=""),"",ROUND((IF(L556="",NOW(),L556+M556)-(A556+B556))*24,1))</f>
        <v/>
      </c>
      <c r="R556" s="16">
        <f>IF(OR(A556="",B556=""),"",A556+B556)</f>
        <v/>
      </c>
    </row>
    <row r="557">
      <c r="A557" s="10" t="n"/>
      <c r="B557" s="11" t="n"/>
      <c r="C557" s="12" t="n"/>
      <c r="D557" s="13">
        <f>IF(C557="","",IFERROR(VLOOKUP(C557,'Key inventory'!$A$5:$C$104,2,FALSE),""))</f>
        <v/>
      </c>
      <c r="E557" s="13">
        <f>IF(C557="","",IFERROR(VLOOKUP(C557,'Key inventory'!$A$5:$C$104,3,FALSE),""))</f>
        <v/>
      </c>
      <c r="F557" s="14" t="n"/>
      <c r="G557" s="12" t="n"/>
      <c r="H557" s="14" t="n"/>
      <c r="I557" s="10" t="n"/>
      <c r="J557" s="11" t="n"/>
      <c r="K557" s="14" t="n"/>
      <c r="L557" s="10" t="n"/>
      <c r="M557" s="11" t="n"/>
      <c r="N557" s="14" t="n"/>
      <c r="O557" s="14" t="n"/>
      <c r="P557" s="13">
        <f>IF(OR(A557="",C557=""),"",IF(L557&lt;&gt;"","Returned",IF(I557="","Out",IF(NOW()&gt;I557+J557,"OVERDUE","Out"))))</f>
        <v/>
      </c>
      <c r="Q557" s="15">
        <f>IF(OR(A557="",B557=""),"",ROUND((IF(L557="",NOW(),L557+M557)-(A557+B557))*24,1))</f>
        <v/>
      </c>
      <c r="R557" s="16">
        <f>IF(OR(A557="",B557=""),"",A557+B557)</f>
        <v/>
      </c>
    </row>
    <row r="558">
      <c r="A558" s="10" t="n"/>
      <c r="B558" s="11" t="n"/>
      <c r="C558" s="12" t="n"/>
      <c r="D558" s="13">
        <f>IF(C558="","",IFERROR(VLOOKUP(C558,'Key inventory'!$A$5:$C$104,2,FALSE),""))</f>
        <v/>
      </c>
      <c r="E558" s="13">
        <f>IF(C558="","",IFERROR(VLOOKUP(C558,'Key inventory'!$A$5:$C$104,3,FALSE),""))</f>
        <v/>
      </c>
      <c r="F558" s="14" t="n"/>
      <c r="G558" s="12" t="n"/>
      <c r="H558" s="14" t="n"/>
      <c r="I558" s="10" t="n"/>
      <c r="J558" s="11" t="n"/>
      <c r="K558" s="14" t="n"/>
      <c r="L558" s="10" t="n"/>
      <c r="M558" s="11" t="n"/>
      <c r="N558" s="14" t="n"/>
      <c r="O558" s="14" t="n"/>
      <c r="P558" s="13">
        <f>IF(OR(A558="",C558=""),"",IF(L558&lt;&gt;"","Returned",IF(I558="","Out",IF(NOW()&gt;I558+J558,"OVERDUE","Out"))))</f>
        <v/>
      </c>
      <c r="Q558" s="15">
        <f>IF(OR(A558="",B558=""),"",ROUND((IF(L558="",NOW(),L558+M558)-(A558+B558))*24,1))</f>
        <v/>
      </c>
      <c r="R558" s="16">
        <f>IF(OR(A558="",B558=""),"",A558+B558)</f>
        <v/>
      </c>
    </row>
    <row r="559">
      <c r="A559" s="10" t="n"/>
      <c r="B559" s="11" t="n"/>
      <c r="C559" s="12" t="n"/>
      <c r="D559" s="13">
        <f>IF(C559="","",IFERROR(VLOOKUP(C559,'Key inventory'!$A$5:$C$104,2,FALSE),""))</f>
        <v/>
      </c>
      <c r="E559" s="13">
        <f>IF(C559="","",IFERROR(VLOOKUP(C559,'Key inventory'!$A$5:$C$104,3,FALSE),""))</f>
        <v/>
      </c>
      <c r="F559" s="14" t="n"/>
      <c r="G559" s="12" t="n"/>
      <c r="H559" s="14" t="n"/>
      <c r="I559" s="10" t="n"/>
      <c r="J559" s="11" t="n"/>
      <c r="K559" s="14" t="n"/>
      <c r="L559" s="10" t="n"/>
      <c r="M559" s="11" t="n"/>
      <c r="N559" s="14" t="n"/>
      <c r="O559" s="14" t="n"/>
      <c r="P559" s="13">
        <f>IF(OR(A559="",C559=""),"",IF(L559&lt;&gt;"","Returned",IF(I559="","Out",IF(NOW()&gt;I559+J559,"OVERDUE","Out"))))</f>
        <v/>
      </c>
      <c r="Q559" s="15">
        <f>IF(OR(A559="",B559=""),"",ROUND((IF(L559="",NOW(),L559+M559)-(A559+B559))*24,1))</f>
        <v/>
      </c>
      <c r="R559" s="16">
        <f>IF(OR(A559="",B559=""),"",A559+B559)</f>
        <v/>
      </c>
    </row>
    <row r="560">
      <c r="A560" s="10" t="n"/>
      <c r="B560" s="11" t="n"/>
      <c r="C560" s="12" t="n"/>
      <c r="D560" s="13">
        <f>IF(C560="","",IFERROR(VLOOKUP(C560,'Key inventory'!$A$5:$C$104,2,FALSE),""))</f>
        <v/>
      </c>
      <c r="E560" s="13">
        <f>IF(C560="","",IFERROR(VLOOKUP(C560,'Key inventory'!$A$5:$C$104,3,FALSE),""))</f>
        <v/>
      </c>
      <c r="F560" s="14" t="n"/>
      <c r="G560" s="12" t="n"/>
      <c r="H560" s="14" t="n"/>
      <c r="I560" s="10" t="n"/>
      <c r="J560" s="11" t="n"/>
      <c r="K560" s="14" t="n"/>
      <c r="L560" s="10" t="n"/>
      <c r="M560" s="11" t="n"/>
      <c r="N560" s="14" t="n"/>
      <c r="O560" s="14" t="n"/>
      <c r="P560" s="13">
        <f>IF(OR(A560="",C560=""),"",IF(L560&lt;&gt;"","Returned",IF(I560="","Out",IF(NOW()&gt;I560+J560,"OVERDUE","Out"))))</f>
        <v/>
      </c>
      <c r="Q560" s="15">
        <f>IF(OR(A560="",B560=""),"",ROUND((IF(L560="",NOW(),L560+M560)-(A560+B560))*24,1))</f>
        <v/>
      </c>
      <c r="R560" s="16">
        <f>IF(OR(A560="",B560=""),"",A560+B560)</f>
        <v/>
      </c>
    </row>
    <row r="561">
      <c r="A561" s="10" t="n"/>
      <c r="B561" s="11" t="n"/>
      <c r="C561" s="12" t="n"/>
      <c r="D561" s="13">
        <f>IF(C561="","",IFERROR(VLOOKUP(C561,'Key inventory'!$A$5:$C$104,2,FALSE),""))</f>
        <v/>
      </c>
      <c r="E561" s="13">
        <f>IF(C561="","",IFERROR(VLOOKUP(C561,'Key inventory'!$A$5:$C$104,3,FALSE),""))</f>
        <v/>
      </c>
      <c r="F561" s="14" t="n"/>
      <c r="G561" s="12" t="n"/>
      <c r="H561" s="14" t="n"/>
      <c r="I561" s="10" t="n"/>
      <c r="J561" s="11" t="n"/>
      <c r="K561" s="14" t="n"/>
      <c r="L561" s="10" t="n"/>
      <c r="M561" s="11" t="n"/>
      <c r="N561" s="14" t="n"/>
      <c r="O561" s="14" t="n"/>
      <c r="P561" s="13">
        <f>IF(OR(A561="",C561=""),"",IF(L561&lt;&gt;"","Returned",IF(I561="","Out",IF(NOW()&gt;I561+J561,"OVERDUE","Out"))))</f>
        <v/>
      </c>
      <c r="Q561" s="15">
        <f>IF(OR(A561="",B561=""),"",ROUND((IF(L561="",NOW(),L561+M561)-(A561+B561))*24,1))</f>
        <v/>
      </c>
      <c r="R561" s="16">
        <f>IF(OR(A561="",B561=""),"",A561+B561)</f>
        <v/>
      </c>
    </row>
    <row r="562">
      <c r="A562" s="10" t="n"/>
      <c r="B562" s="11" t="n"/>
      <c r="C562" s="12" t="n"/>
      <c r="D562" s="13">
        <f>IF(C562="","",IFERROR(VLOOKUP(C562,'Key inventory'!$A$5:$C$104,2,FALSE),""))</f>
        <v/>
      </c>
      <c r="E562" s="13">
        <f>IF(C562="","",IFERROR(VLOOKUP(C562,'Key inventory'!$A$5:$C$104,3,FALSE),""))</f>
        <v/>
      </c>
      <c r="F562" s="14" t="n"/>
      <c r="G562" s="12" t="n"/>
      <c r="H562" s="14" t="n"/>
      <c r="I562" s="10" t="n"/>
      <c r="J562" s="11" t="n"/>
      <c r="K562" s="14" t="n"/>
      <c r="L562" s="10" t="n"/>
      <c r="M562" s="11" t="n"/>
      <c r="N562" s="14" t="n"/>
      <c r="O562" s="14" t="n"/>
      <c r="P562" s="13">
        <f>IF(OR(A562="",C562=""),"",IF(L562&lt;&gt;"","Returned",IF(I562="","Out",IF(NOW()&gt;I562+J562,"OVERDUE","Out"))))</f>
        <v/>
      </c>
      <c r="Q562" s="15">
        <f>IF(OR(A562="",B562=""),"",ROUND((IF(L562="",NOW(),L562+M562)-(A562+B562))*24,1))</f>
        <v/>
      </c>
      <c r="R562" s="16">
        <f>IF(OR(A562="",B562=""),"",A562+B562)</f>
        <v/>
      </c>
    </row>
    <row r="563">
      <c r="A563" s="10" t="n"/>
      <c r="B563" s="11" t="n"/>
      <c r="C563" s="12" t="n"/>
      <c r="D563" s="13">
        <f>IF(C563="","",IFERROR(VLOOKUP(C563,'Key inventory'!$A$5:$C$104,2,FALSE),""))</f>
        <v/>
      </c>
      <c r="E563" s="13">
        <f>IF(C563="","",IFERROR(VLOOKUP(C563,'Key inventory'!$A$5:$C$104,3,FALSE),""))</f>
        <v/>
      </c>
      <c r="F563" s="14" t="n"/>
      <c r="G563" s="12" t="n"/>
      <c r="H563" s="14" t="n"/>
      <c r="I563" s="10" t="n"/>
      <c r="J563" s="11" t="n"/>
      <c r="K563" s="14" t="n"/>
      <c r="L563" s="10" t="n"/>
      <c r="M563" s="11" t="n"/>
      <c r="N563" s="14" t="n"/>
      <c r="O563" s="14" t="n"/>
      <c r="P563" s="13">
        <f>IF(OR(A563="",C563=""),"",IF(L563&lt;&gt;"","Returned",IF(I563="","Out",IF(NOW()&gt;I563+J563,"OVERDUE","Out"))))</f>
        <v/>
      </c>
      <c r="Q563" s="15">
        <f>IF(OR(A563="",B563=""),"",ROUND((IF(L563="",NOW(),L563+M563)-(A563+B563))*24,1))</f>
        <v/>
      </c>
      <c r="R563" s="16">
        <f>IF(OR(A563="",B563=""),"",A563+B563)</f>
        <v/>
      </c>
    </row>
    <row r="564">
      <c r="A564" s="10" t="n"/>
      <c r="B564" s="11" t="n"/>
      <c r="C564" s="12" t="n"/>
      <c r="D564" s="13">
        <f>IF(C564="","",IFERROR(VLOOKUP(C564,'Key inventory'!$A$5:$C$104,2,FALSE),""))</f>
        <v/>
      </c>
      <c r="E564" s="13">
        <f>IF(C564="","",IFERROR(VLOOKUP(C564,'Key inventory'!$A$5:$C$104,3,FALSE),""))</f>
        <v/>
      </c>
      <c r="F564" s="14" t="n"/>
      <c r="G564" s="12" t="n"/>
      <c r="H564" s="14" t="n"/>
      <c r="I564" s="10" t="n"/>
      <c r="J564" s="11" t="n"/>
      <c r="K564" s="14" t="n"/>
      <c r="L564" s="10" t="n"/>
      <c r="M564" s="11" t="n"/>
      <c r="N564" s="14" t="n"/>
      <c r="O564" s="14" t="n"/>
      <c r="P564" s="13">
        <f>IF(OR(A564="",C564=""),"",IF(L564&lt;&gt;"","Returned",IF(I564="","Out",IF(NOW()&gt;I564+J564,"OVERDUE","Out"))))</f>
        <v/>
      </c>
      <c r="Q564" s="15">
        <f>IF(OR(A564="",B564=""),"",ROUND((IF(L564="",NOW(),L564+M564)-(A564+B564))*24,1))</f>
        <v/>
      </c>
      <c r="R564" s="16">
        <f>IF(OR(A564="",B564=""),"",A564+B564)</f>
        <v/>
      </c>
    </row>
    <row r="565">
      <c r="A565" s="10" t="n"/>
      <c r="B565" s="11" t="n"/>
      <c r="C565" s="12" t="n"/>
      <c r="D565" s="13">
        <f>IF(C565="","",IFERROR(VLOOKUP(C565,'Key inventory'!$A$5:$C$104,2,FALSE),""))</f>
        <v/>
      </c>
      <c r="E565" s="13">
        <f>IF(C565="","",IFERROR(VLOOKUP(C565,'Key inventory'!$A$5:$C$104,3,FALSE),""))</f>
        <v/>
      </c>
      <c r="F565" s="14" t="n"/>
      <c r="G565" s="12" t="n"/>
      <c r="H565" s="14" t="n"/>
      <c r="I565" s="10" t="n"/>
      <c r="J565" s="11" t="n"/>
      <c r="K565" s="14" t="n"/>
      <c r="L565" s="10" t="n"/>
      <c r="M565" s="11" t="n"/>
      <c r="N565" s="14" t="n"/>
      <c r="O565" s="14" t="n"/>
      <c r="P565" s="13">
        <f>IF(OR(A565="",C565=""),"",IF(L565&lt;&gt;"","Returned",IF(I565="","Out",IF(NOW()&gt;I565+J565,"OVERDUE","Out"))))</f>
        <v/>
      </c>
      <c r="Q565" s="15">
        <f>IF(OR(A565="",B565=""),"",ROUND((IF(L565="",NOW(),L565+M565)-(A565+B565))*24,1))</f>
        <v/>
      </c>
      <c r="R565" s="16">
        <f>IF(OR(A565="",B565=""),"",A565+B565)</f>
        <v/>
      </c>
    </row>
    <row r="566">
      <c r="A566" s="10" t="n"/>
      <c r="B566" s="11" t="n"/>
      <c r="C566" s="12" t="n"/>
      <c r="D566" s="13">
        <f>IF(C566="","",IFERROR(VLOOKUP(C566,'Key inventory'!$A$5:$C$104,2,FALSE),""))</f>
        <v/>
      </c>
      <c r="E566" s="13">
        <f>IF(C566="","",IFERROR(VLOOKUP(C566,'Key inventory'!$A$5:$C$104,3,FALSE),""))</f>
        <v/>
      </c>
      <c r="F566" s="14" t="n"/>
      <c r="G566" s="12" t="n"/>
      <c r="H566" s="14" t="n"/>
      <c r="I566" s="10" t="n"/>
      <c r="J566" s="11" t="n"/>
      <c r="K566" s="14" t="n"/>
      <c r="L566" s="10" t="n"/>
      <c r="M566" s="11" t="n"/>
      <c r="N566" s="14" t="n"/>
      <c r="O566" s="14" t="n"/>
      <c r="P566" s="13">
        <f>IF(OR(A566="",C566=""),"",IF(L566&lt;&gt;"","Returned",IF(I566="","Out",IF(NOW()&gt;I566+J566,"OVERDUE","Out"))))</f>
        <v/>
      </c>
      <c r="Q566" s="15">
        <f>IF(OR(A566="",B566=""),"",ROUND((IF(L566="",NOW(),L566+M566)-(A566+B566))*24,1))</f>
        <v/>
      </c>
      <c r="R566" s="16">
        <f>IF(OR(A566="",B566=""),"",A566+B566)</f>
        <v/>
      </c>
    </row>
    <row r="567">
      <c r="A567" s="10" t="n"/>
      <c r="B567" s="11" t="n"/>
      <c r="C567" s="12" t="n"/>
      <c r="D567" s="13">
        <f>IF(C567="","",IFERROR(VLOOKUP(C567,'Key inventory'!$A$5:$C$104,2,FALSE),""))</f>
        <v/>
      </c>
      <c r="E567" s="13">
        <f>IF(C567="","",IFERROR(VLOOKUP(C567,'Key inventory'!$A$5:$C$104,3,FALSE),""))</f>
        <v/>
      </c>
      <c r="F567" s="14" t="n"/>
      <c r="G567" s="12" t="n"/>
      <c r="H567" s="14" t="n"/>
      <c r="I567" s="10" t="n"/>
      <c r="J567" s="11" t="n"/>
      <c r="K567" s="14" t="n"/>
      <c r="L567" s="10" t="n"/>
      <c r="M567" s="11" t="n"/>
      <c r="N567" s="14" t="n"/>
      <c r="O567" s="14" t="n"/>
      <c r="P567" s="13">
        <f>IF(OR(A567="",C567=""),"",IF(L567&lt;&gt;"","Returned",IF(I567="","Out",IF(NOW()&gt;I567+J567,"OVERDUE","Out"))))</f>
        <v/>
      </c>
      <c r="Q567" s="15">
        <f>IF(OR(A567="",B567=""),"",ROUND((IF(L567="",NOW(),L567+M567)-(A567+B567))*24,1))</f>
        <v/>
      </c>
      <c r="R567" s="16">
        <f>IF(OR(A567="",B567=""),"",A567+B567)</f>
        <v/>
      </c>
    </row>
    <row r="568">
      <c r="A568" s="10" t="n"/>
      <c r="B568" s="11" t="n"/>
      <c r="C568" s="12" t="n"/>
      <c r="D568" s="13">
        <f>IF(C568="","",IFERROR(VLOOKUP(C568,'Key inventory'!$A$5:$C$104,2,FALSE),""))</f>
        <v/>
      </c>
      <c r="E568" s="13">
        <f>IF(C568="","",IFERROR(VLOOKUP(C568,'Key inventory'!$A$5:$C$104,3,FALSE),""))</f>
        <v/>
      </c>
      <c r="F568" s="14" t="n"/>
      <c r="G568" s="12" t="n"/>
      <c r="H568" s="14" t="n"/>
      <c r="I568" s="10" t="n"/>
      <c r="J568" s="11" t="n"/>
      <c r="K568" s="14" t="n"/>
      <c r="L568" s="10" t="n"/>
      <c r="M568" s="11" t="n"/>
      <c r="N568" s="14" t="n"/>
      <c r="O568" s="14" t="n"/>
      <c r="P568" s="13">
        <f>IF(OR(A568="",C568=""),"",IF(L568&lt;&gt;"","Returned",IF(I568="","Out",IF(NOW()&gt;I568+J568,"OVERDUE","Out"))))</f>
        <v/>
      </c>
      <c r="Q568" s="15">
        <f>IF(OR(A568="",B568=""),"",ROUND((IF(L568="",NOW(),L568+M568)-(A568+B568))*24,1))</f>
        <v/>
      </c>
      <c r="R568" s="16">
        <f>IF(OR(A568="",B568=""),"",A568+B568)</f>
        <v/>
      </c>
    </row>
    <row r="569">
      <c r="A569" s="10" t="n"/>
      <c r="B569" s="11" t="n"/>
      <c r="C569" s="12" t="n"/>
      <c r="D569" s="13">
        <f>IF(C569="","",IFERROR(VLOOKUP(C569,'Key inventory'!$A$5:$C$104,2,FALSE),""))</f>
        <v/>
      </c>
      <c r="E569" s="13">
        <f>IF(C569="","",IFERROR(VLOOKUP(C569,'Key inventory'!$A$5:$C$104,3,FALSE),""))</f>
        <v/>
      </c>
      <c r="F569" s="14" t="n"/>
      <c r="G569" s="12" t="n"/>
      <c r="H569" s="14" t="n"/>
      <c r="I569" s="10" t="n"/>
      <c r="J569" s="11" t="n"/>
      <c r="K569" s="14" t="n"/>
      <c r="L569" s="10" t="n"/>
      <c r="M569" s="11" t="n"/>
      <c r="N569" s="14" t="n"/>
      <c r="O569" s="14" t="n"/>
      <c r="P569" s="13">
        <f>IF(OR(A569="",C569=""),"",IF(L569&lt;&gt;"","Returned",IF(I569="","Out",IF(NOW()&gt;I569+J569,"OVERDUE","Out"))))</f>
        <v/>
      </c>
      <c r="Q569" s="15">
        <f>IF(OR(A569="",B569=""),"",ROUND((IF(L569="",NOW(),L569+M569)-(A569+B569))*24,1))</f>
        <v/>
      </c>
      <c r="R569" s="16">
        <f>IF(OR(A569="",B569=""),"",A569+B569)</f>
        <v/>
      </c>
    </row>
    <row r="570">
      <c r="A570" s="10" t="n"/>
      <c r="B570" s="11" t="n"/>
      <c r="C570" s="12" t="n"/>
      <c r="D570" s="13">
        <f>IF(C570="","",IFERROR(VLOOKUP(C570,'Key inventory'!$A$5:$C$104,2,FALSE),""))</f>
        <v/>
      </c>
      <c r="E570" s="13">
        <f>IF(C570="","",IFERROR(VLOOKUP(C570,'Key inventory'!$A$5:$C$104,3,FALSE),""))</f>
        <v/>
      </c>
      <c r="F570" s="14" t="n"/>
      <c r="G570" s="12" t="n"/>
      <c r="H570" s="14" t="n"/>
      <c r="I570" s="10" t="n"/>
      <c r="J570" s="11" t="n"/>
      <c r="K570" s="14" t="n"/>
      <c r="L570" s="10" t="n"/>
      <c r="M570" s="11" t="n"/>
      <c r="N570" s="14" t="n"/>
      <c r="O570" s="14" t="n"/>
      <c r="P570" s="13">
        <f>IF(OR(A570="",C570=""),"",IF(L570&lt;&gt;"","Returned",IF(I570="","Out",IF(NOW()&gt;I570+J570,"OVERDUE","Out"))))</f>
        <v/>
      </c>
      <c r="Q570" s="15">
        <f>IF(OR(A570="",B570=""),"",ROUND((IF(L570="",NOW(),L570+M570)-(A570+B570))*24,1))</f>
        <v/>
      </c>
      <c r="R570" s="16">
        <f>IF(OR(A570="",B570=""),"",A570+B570)</f>
        <v/>
      </c>
    </row>
    <row r="571">
      <c r="A571" s="10" t="n"/>
      <c r="B571" s="11" t="n"/>
      <c r="C571" s="12" t="n"/>
      <c r="D571" s="13">
        <f>IF(C571="","",IFERROR(VLOOKUP(C571,'Key inventory'!$A$5:$C$104,2,FALSE),""))</f>
        <v/>
      </c>
      <c r="E571" s="13">
        <f>IF(C571="","",IFERROR(VLOOKUP(C571,'Key inventory'!$A$5:$C$104,3,FALSE),""))</f>
        <v/>
      </c>
      <c r="F571" s="14" t="n"/>
      <c r="G571" s="12" t="n"/>
      <c r="H571" s="14" t="n"/>
      <c r="I571" s="10" t="n"/>
      <c r="J571" s="11" t="n"/>
      <c r="K571" s="14" t="n"/>
      <c r="L571" s="10" t="n"/>
      <c r="M571" s="11" t="n"/>
      <c r="N571" s="14" t="n"/>
      <c r="O571" s="14" t="n"/>
      <c r="P571" s="13">
        <f>IF(OR(A571="",C571=""),"",IF(L571&lt;&gt;"","Returned",IF(I571="","Out",IF(NOW()&gt;I571+J571,"OVERDUE","Out"))))</f>
        <v/>
      </c>
      <c r="Q571" s="15">
        <f>IF(OR(A571="",B571=""),"",ROUND((IF(L571="",NOW(),L571+M571)-(A571+B571))*24,1))</f>
        <v/>
      </c>
      <c r="R571" s="16">
        <f>IF(OR(A571="",B571=""),"",A571+B571)</f>
        <v/>
      </c>
    </row>
    <row r="572">
      <c r="A572" s="10" t="n"/>
      <c r="B572" s="11" t="n"/>
      <c r="C572" s="12" t="n"/>
      <c r="D572" s="13">
        <f>IF(C572="","",IFERROR(VLOOKUP(C572,'Key inventory'!$A$5:$C$104,2,FALSE),""))</f>
        <v/>
      </c>
      <c r="E572" s="13">
        <f>IF(C572="","",IFERROR(VLOOKUP(C572,'Key inventory'!$A$5:$C$104,3,FALSE),""))</f>
        <v/>
      </c>
      <c r="F572" s="14" t="n"/>
      <c r="G572" s="12" t="n"/>
      <c r="H572" s="14" t="n"/>
      <c r="I572" s="10" t="n"/>
      <c r="J572" s="11" t="n"/>
      <c r="K572" s="14" t="n"/>
      <c r="L572" s="10" t="n"/>
      <c r="M572" s="11" t="n"/>
      <c r="N572" s="14" t="n"/>
      <c r="O572" s="14" t="n"/>
      <c r="P572" s="13">
        <f>IF(OR(A572="",C572=""),"",IF(L572&lt;&gt;"","Returned",IF(I572="","Out",IF(NOW()&gt;I572+J572,"OVERDUE","Out"))))</f>
        <v/>
      </c>
      <c r="Q572" s="15">
        <f>IF(OR(A572="",B572=""),"",ROUND((IF(L572="",NOW(),L572+M572)-(A572+B572))*24,1))</f>
        <v/>
      </c>
      <c r="R572" s="16">
        <f>IF(OR(A572="",B572=""),"",A572+B572)</f>
        <v/>
      </c>
    </row>
    <row r="573">
      <c r="A573" s="10" t="n"/>
      <c r="B573" s="11" t="n"/>
      <c r="C573" s="12" t="n"/>
      <c r="D573" s="13">
        <f>IF(C573="","",IFERROR(VLOOKUP(C573,'Key inventory'!$A$5:$C$104,2,FALSE),""))</f>
        <v/>
      </c>
      <c r="E573" s="13">
        <f>IF(C573="","",IFERROR(VLOOKUP(C573,'Key inventory'!$A$5:$C$104,3,FALSE),""))</f>
        <v/>
      </c>
      <c r="F573" s="14" t="n"/>
      <c r="G573" s="12" t="n"/>
      <c r="H573" s="14" t="n"/>
      <c r="I573" s="10" t="n"/>
      <c r="J573" s="11" t="n"/>
      <c r="K573" s="14" t="n"/>
      <c r="L573" s="10" t="n"/>
      <c r="M573" s="11" t="n"/>
      <c r="N573" s="14" t="n"/>
      <c r="O573" s="14" t="n"/>
      <c r="P573" s="13">
        <f>IF(OR(A573="",C573=""),"",IF(L573&lt;&gt;"","Returned",IF(I573="","Out",IF(NOW()&gt;I573+J573,"OVERDUE","Out"))))</f>
        <v/>
      </c>
      <c r="Q573" s="15">
        <f>IF(OR(A573="",B573=""),"",ROUND((IF(L573="",NOW(),L573+M573)-(A573+B573))*24,1))</f>
        <v/>
      </c>
      <c r="R573" s="16">
        <f>IF(OR(A573="",B573=""),"",A573+B573)</f>
        <v/>
      </c>
    </row>
    <row r="574">
      <c r="A574" s="10" t="n"/>
      <c r="B574" s="11" t="n"/>
      <c r="C574" s="12" t="n"/>
      <c r="D574" s="13">
        <f>IF(C574="","",IFERROR(VLOOKUP(C574,'Key inventory'!$A$5:$C$104,2,FALSE),""))</f>
        <v/>
      </c>
      <c r="E574" s="13">
        <f>IF(C574="","",IFERROR(VLOOKUP(C574,'Key inventory'!$A$5:$C$104,3,FALSE),""))</f>
        <v/>
      </c>
      <c r="F574" s="14" t="n"/>
      <c r="G574" s="12" t="n"/>
      <c r="H574" s="14" t="n"/>
      <c r="I574" s="10" t="n"/>
      <c r="J574" s="11" t="n"/>
      <c r="K574" s="14" t="n"/>
      <c r="L574" s="10" t="n"/>
      <c r="M574" s="11" t="n"/>
      <c r="N574" s="14" t="n"/>
      <c r="O574" s="14" t="n"/>
      <c r="P574" s="13">
        <f>IF(OR(A574="",C574=""),"",IF(L574&lt;&gt;"","Returned",IF(I574="","Out",IF(NOW()&gt;I574+J574,"OVERDUE","Out"))))</f>
        <v/>
      </c>
      <c r="Q574" s="15">
        <f>IF(OR(A574="",B574=""),"",ROUND((IF(L574="",NOW(),L574+M574)-(A574+B574))*24,1))</f>
        <v/>
      </c>
      <c r="R574" s="16">
        <f>IF(OR(A574="",B574=""),"",A574+B574)</f>
        <v/>
      </c>
    </row>
    <row r="575">
      <c r="A575" s="10" t="n"/>
      <c r="B575" s="11" t="n"/>
      <c r="C575" s="12" t="n"/>
      <c r="D575" s="13">
        <f>IF(C575="","",IFERROR(VLOOKUP(C575,'Key inventory'!$A$5:$C$104,2,FALSE),""))</f>
        <v/>
      </c>
      <c r="E575" s="13">
        <f>IF(C575="","",IFERROR(VLOOKUP(C575,'Key inventory'!$A$5:$C$104,3,FALSE),""))</f>
        <v/>
      </c>
      <c r="F575" s="14" t="n"/>
      <c r="G575" s="12" t="n"/>
      <c r="H575" s="14" t="n"/>
      <c r="I575" s="10" t="n"/>
      <c r="J575" s="11" t="n"/>
      <c r="K575" s="14" t="n"/>
      <c r="L575" s="10" t="n"/>
      <c r="M575" s="11" t="n"/>
      <c r="N575" s="14" t="n"/>
      <c r="O575" s="14" t="n"/>
      <c r="P575" s="13">
        <f>IF(OR(A575="",C575=""),"",IF(L575&lt;&gt;"","Returned",IF(I575="","Out",IF(NOW()&gt;I575+J575,"OVERDUE","Out"))))</f>
        <v/>
      </c>
      <c r="Q575" s="15">
        <f>IF(OR(A575="",B575=""),"",ROUND((IF(L575="",NOW(),L575+M575)-(A575+B575))*24,1))</f>
        <v/>
      </c>
      <c r="R575" s="16">
        <f>IF(OR(A575="",B575=""),"",A575+B575)</f>
        <v/>
      </c>
    </row>
    <row r="576">
      <c r="A576" s="10" t="n"/>
      <c r="B576" s="11" t="n"/>
      <c r="C576" s="12" t="n"/>
      <c r="D576" s="13">
        <f>IF(C576="","",IFERROR(VLOOKUP(C576,'Key inventory'!$A$5:$C$104,2,FALSE),""))</f>
        <v/>
      </c>
      <c r="E576" s="13">
        <f>IF(C576="","",IFERROR(VLOOKUP(C576,'Key inventory'!$A$5:$C$104,3,FALSE),""))</f>
        <v/>
      </c>
      <c r="F576" s="14" t="n"/>
      <c r="G576" s="12" t="n"/>
      <c r="H576" s="14" t="n"/>
      <c r="I576" s="10" t="n"/>
      <c r="J576" s="11" t="n"/>
      <c r="K576" s="14" t="n"/>
      <c r="L576" s="10" t="n"/>
      <c r="M576" s="11" t="n"/>
      <c r="N576" s="14" t="n"/>
      <c r="O576" s="14" t="n"/>
      <c r="P576" s="13">
        <f>IF(OR(A576="",C576=""),"",IF(L576&lt;&gt;"","Returned",IF(I576="","Out",IF(NOW()&gt;I576+J576,"OVERDUE","Out"))))</f>
        <v/>
      </c>
      <c r="Q576" s="15">
        <f>IF(OR(A576="",B576=""),"",ROUND((IF(L576="",NOW(),L576+M576)-(A576+B576))*24,1))</f>
        <v/>
      </c>
      <c r="R576" s="16">
        <f>IF(OR(A576="",B576=""),"",A576+B576)</f>
        <v/>
      </c>
    </row>
    <row r="577">
      <c r="A577" s="10" t="n"/>
      <c r="B577" s="11" t="n"/>
      <c r="C577" s="12" t="n"/>
      <c r="D577" s="13">
        <f>IF(C577="","",IFERROR(VLOOKUP(C577,'Key inventory'!$A$5:$C$104,2,FALSE),""))</f>
        <v/>
      </c>
      <c r="E577" s="13">
        <f>IF(C577="","",IFERROR(VLOOKUP(C577,'Key inventory'!$A$5:$C$104,3,FALSE),""))</f>
        <v/>
      </c>
      <c r="F577" s="14" t="n"/>
      <c r="G577" s="12" t="n"/>
      <c r="H577" s="14" t="n"/>
      <c r="I577" s="10" t="n"/>
      <c r="J577" s="11" t="n"/>
      <c r="K577" s="14" t="n"/>
      <c r="L577" s="10" t="n"/>
      <c r="M577" s="11" t="n"/>
      <c r="N577" s="14" t="n"/>
      <c r="O577" s="14" t="n"/>
      <c r="P577" s="13">
        <f>IF(OR(A577="",C577=""),"",IF(L577&lt;&gt;"","Returned",IF(I577="","Out",IF(NOW()&gt;I577+J577,"OVERDUE","Out"))))</f>
        <v/>
      </c>
      <c r="Q577" s="15">
        <f>IF(OR(A577="",B577=""),"",ROUND((IF(L577="",NOW(),L577+M577)-(A577+B577))*24,1))</f>
        <v/>
      </c>
      <c r="R577" s="16">
        <f>IF(OR(A577="",B577=""),"",A577+B577)</f>
        <v/>
      </c>
    </row>
    <row r="578">
      <c r="A578" s="10" t="n"/>
      <c r="B578" s="11" t="n"/>
      <c r="C578" s="12" t="n"/>
      <c r="D578" s="13">
        <f>IF(C578="","",IFERROR(VLOOKUP(C578,'Key inventory'!$A$5:$C$104,2,FALSE),""))</f>
        <v/>
      </c>
      <c r="E578" s="13">
        <f>IF(C578="","",IFERROR(VLOOKUP(C578,'Key inventory'!$A$5:$C$104,3,FALSE),""))</f>
        <v/>
      </c>
      <c r="F578" s="14" t="n"/>
      <c r="G578" s="12" t="n"/>
      <c r="H578" s="14" t="n"/>
      <c r="I578" s="10" t="n"/>
      <c r="J578" s="11" t="n"/>
      <c r="K578" s="14" t="n"/>
      <c r="L578" s="10" t="n"/>
      <c r="M578" s="11" t="n"/>
      <c r="N578" s="14" t="n"/>
      <c r="O578" s="14" t="n"/>
      <c r="P578" s="13">
        <f>IF(OR(A578="",C578=""),"",IF(L578&lt;&gt;"","Returned",IF(I578="","Out",IF(NOW()&gt;I578+J578,"OVERDUE","Out"))))</f>
        <v/>
      </c>
      <c r="Q578" s="15">
        <f>IF(OR(A578="",B578=""),"",ROUND((IF(L578="",NOW(),L578+M578)-(A578+B578))*24,1))</f>
        <v/>
      </c>
      <c r="R578" s="16">
        <f>IF(OR(A578="",B578=""),"",A578+B578)</f>
        <v/>
      </c>
    </row>
    <row r="579">
      <c r="A579" s="10" t="n"/>
      <c r="B579" s="11" t="n"/>
      <c r="C579" s="12" t="n"/>
      <c r="D579" s="13">
        <f>IF(C579="","",IFERROR(VLOOKUP(C579,'Key inventory'!$A$5:$C$104,2,FALSE),""))</f>
        <v/>
      </c>
      <c r="E579" s="13">
        <f>IF(C579="","",IFERROR(VLOOKUP(C579,'Key inventory'!$A$5:$C$104,3,FALSE),""))</f>
        <v/>
      </c>
      <c r="F579" s="14" t="n"/>
      <c r="G579" s="12" t="n"/>
      <c r="H579" s="14" t="n"/>
      <c r="I579" s="10" t="n"/>
      <c r="J579" s="11" t="n"/>
      <c r="K579" s="14" t="n"/>
      <c r="L579" s="10" t="n"/>
      <c r="M579" s="11" t="n"/>
      <c r="N579" s="14" t="n"/>
      <c r="O579" s="14" t="n"/>
      <c r="P579" s="13">
        <f>IF(OR(A579="",C579=""),"",IF(L579&lt;&gt;"","Returned",IF(I579="","Out",IF(NOW()&gt;I579+J579,"OVERDUE","Out"))))</f>
        <v/>
      </c>
      <c r="Q579" s="15">
        <f>IF(OR(A579="",B579=""),"",ROUND((IF(L579="",NOW(),L579+M579)-(A579+B579))*24,1))</f>
        <v/>
      </c>
      <c r="R579" s="16">
        <f>IF(OR(A579="",B579=""),"",A579+B579)</f>
        <v/>
      </c>
    </row>
    <row r="580">
      <c r="A580" s="10" t="n"/>
      <c r="B580" s="11" t="n"/>
      <c r="C580" s="12" t="n"/>
      <c r="D580" s="13">
        <f>IF(C580="","",IFERROR(VLOOKUP(C580,'Key inventory'!$A$5:$C$104,2,FALSE),""))</f>
        <v/>
      </c>
      <c r="E580" s="13">
        <f>IF(C580="","",IFERROR(VLOOKUP(C580,'Key inventory'!$A$5:$C$104,3,FALSE),""))</f>
        <v/>
      </c>
      <c r="F580" s="14" t="n"/>
      <c r="G580" s="12" t="n"/>
      <c r="H580" s="14" t="n"/>
      <c r="I580" s="10" t="n"/>
      <c r="J580" s="11" t="n"/>
      <c r="K580" s="14" t="n"/>
      <c r="L580" s="10" t="n"/>
      <c r="M580" s="11" t="n"/>
      <c r="N580" s="14" t="n"/>
      <c r="O580" s="14" t="n"/>
      <c r="P580" s="13">
        <f>IF(OR(A580="",C580=""),"",IF(L580&lt;&gt;"","Returned",IF(I580="","Out",IF(NOW()&gt;I580+J580,"OVERDUE","Out"))))</f>
        <v/>
      </c>
      <c r="Q580" s="15">
        <f>IF(OR(A580="",B580=""),"",ROUND((IF(L580="",NOW(),L580+M580)-(A580+B580))*24,1))</f>
        <v/>
      </c>
      <c r="R580" s="16">
        <f>IF(OR(A580="",B580=""),"",A580+B580)</f>
        <v/>
      </c>
    </row>
    <row r="581">
      <c r="A581" s="10" t="n"/>
      <c r="B581" s="11" t="n"/>
      <c r="C581" s="12" t="n"/>
      <c r="D581" s="13">
        <f>IF(C581="","",IFERROR(VLOOKUP(C581,'Key inventory'!$A$5:$C$104,2,FALSE),""))</f>
        <v/>
      </c>
      <c r="E581" s="13">
        <f>IF(C581="","",IFERROR(VLOOKUP(C581,'Key inventory'!$A$5:$C$104,3,FALSE),""))</f>
        <v/>
      </c>
      <c r="F581" s="14" t="n"/>
      <c r="G581" s="12" t="n"/>
      <c r="H581" s="14" t="n"/>
      <c r="I581" s="10" t="n"/>
      <c r="J581" s="11" t="n"/>
      <c r="K581" s="14" t="n"/>
      <c r="L581" s="10" t="n"/>
      <c r="M581" s="11" t="n"/>
      <c r="N581" s="14" t="n"/>
      <c r="O581" s="14" t="n"/>
      <c r="P581" s="13">
        <f>IF(OR(A581="",C581=""),"",IF(L581&lt;&gt;"","Returned",IF(I581="","Out",IF(NOW()&gt;I581+J581,"OVERDUE","Out"))))</f>
        <v/>
      </c>
      <c r="Q581" s="15">
        <f>IF(OR(A581="",B581=""),"",ROUND((IF(L581="",NOW(),L581+M581)-(A581+B581))*24,1))</f>
        <v/>
      </c>
      <c r="R581" s="16">
        <f>IF(OR(A581="",B581=""),"",A581+B581)</f>
        <v/>
      </c>
    </row>
    <row r="582">
      <c r="A582" s="10" t="n"/>
      <c r="B582" s="11" t="n"/>
      <c r="C582" s="12" t="n"/>
      <c r="D582" s="13">
        <f>IF(C582="","",IFERROR(VLOOKUP(C582,'Key inventory'!$A$5:$C$104,2,FALSE),""))</f>
        <v/>
      </c>
      <c r="E582" s="13">
        <f>IF(C582="","",IFERROR(VLOOKUP(C582,'Key inventory'!$A$5:$C$104,3,FALSE),""))</f>
        <v/>
      </c>
      <c r="F582" s="14" t="n"/>
      <c r="G582" s="12" t="n"/>
      <c r="H582" s="14" t="n"/>
      <c r="I582" s="10" t="n"/>
      <c r="J582" s="11" t="n"/>
      <c r="K582" s="14" t="n"/>
      <c r="L582" s="10" t="n"/>
      <c r="M582" s="11" t="n"/>
      <c r="N582" s="14" t="n"/>
      <c r="O582" s="14" t="n"/>
      <c r="P582" s="13">
        <f>IF(OR(A582="",C582=""),"",IF(L582&lt;&gt;"","Returned",IF(I582="","Out",IF(NOW()&gt;I582+J582,"OVERDUE","Out"))))</f>
        <v/>
      </c>
      <c r="Q582" s="15">
        <f>IF(OR(A582="",B582=""),"",ROUND((IF(L582="",NOW(),L582+M582)-(A582+B582))*24,1))</f>
        <v/>
      </c>
      <c r="R582" s="16">
        <f>IF(OR(A582="",B582=""),"",A582+B582)</f>
        <v/>
      </c>
    </row>
    <row r="583">
      <c r="A583" s="10" t="n"/>
      <c r="B583" s="11" t="n"/>
      <c r="C583" s="12" t="n"/>
      <c r="D583" s="13">
        <f>IF(C583="","",IFERROR(VLOOKUP(C583,'Key inventory'!$A$5:$C$104,2,FALSE),""))</f>
        <v/>
      </c>
      <c r="E583" s="13">
        <f>IF(C583="","",IFERROR(VLOOKUP(C583,'Key inventory'!$A$5:$C$104,3,FALSE),""))</f>
        <v/>
      </c>
      <c r="F583" s="14" t="n"/>
      <c r="G583" s="12" t="n"/>
      <c r="H583" s="14" t="n"/>
      <c r="I583" s="10" t="n"/>
      <c r="J583" s="11" t="n"/>
      <c r="K583" s="14" t="n"/>
      <c r="L583" s="10" t="n"/>
      <c r="M583" s="11" t="n"/>
      <c r="N583" s="14" t="n"/>
      <c r="O583" s="14" t="n"/>
      <c r="P583" s="13">
        <f>IF(OR(A583="",C583=""),"",IF(L583&lt;&gt;"","Returned",IF(I583="","Out",IF(NOW()&gt;I583+J583,"OVERDUE","Out"))))</f>
        <v/>
      </c>
      <c r="Q583" s="15">
        <f>IF(OR(A583="",B583=""),"",ROUND((IF(L583="",NOW(),L583+M583)-(A583+B583))*24,1))</f>
        <v/>
      </c>
      <c r="R583" s="16">
        <f>IF(OR(A583="",B583=""),"",A583+B583)</f>
        <v/>
      </c>
    </row>
    <row r="584">
      <c r="A584" s="10" t="n"/>
      <c r="B584" s="11" t="n"/>
      <c r="C584" s="12" t="n"/>
      <c r="D584" s="13">
        <f>IF(C584="","",IFERROR(VLOOKUP(C584,'Key inventory'!$A$5:$C$104,2,FALSE),""))</f>
        <v/>
      </c>
      <c r="E584" s="13">
        <f>IF(C584="","",IFERROR(VLOOKUP(C584,'Key inventory'!$A$5:$C$104,3,FALSE),""))</f>
        <v/>
      </c>
      <c r="F584" s="14" t="n"/>
      <c r="G584" s="12" t="n"/>
      <c r="H584" s="14" t="n"/>
      <c r="I584" s="10" t="n"/>
      <c r="J584" s="11" t="n"/>
      <c r="K584" s="14" t="n"/>
      <c r="L584" s="10" t="n"/>
      <c r="M584" s="11" t="n"/>
      <c r="N584" s="14" t="n"/>
      <c r="O584" s="14" t="n"/>
      <c r="P584" s="13">
        <f>IF(OR(A584="",C584=""),"",IF(L584&lt;&gt;"","Returned",IF(I584="","Out",IF(NOW()&gt;I584+J584,"OVERDUE","Out"))))</f>
        <v/>
      </c>
      <c r="Q584" s="15">
        <f>IF(OR(A584="",B584=""),"",ROUND((IF(L584="",NOW(),L584+M584)-(A584+B584))*24,1))</f>
        <v/>
      </c>
      <c r="R584" s="16">
        <f>IF(OR(A584="",B584=""),"",A584+B584)</f>
        <v/>
      </c>
    </row>
    <row r="585">
      <c r="A585" s="10" t="n"/>
      <c r="B585" s="11" t="n"/>
      <c r="C585" s="12" t="n"/>
      <c r="D585" s="13">
        <f>IF(C585="","",IFERROR(VLOOKUP(C585,'Key inventory'!$A$5:$C$104,2,FALSE),""))</f>
        <v/>
      </c>
      <c r="E585" s="13">
        <f>IF(C585="","",IFERROR(VLOOKUP(C585,'Key inventory'!$A$5:$C$104,3,FALSE),""))</f>
        <v/>
      </c>
      <c r="F585" s="14" t="n"/>
      <c r="G585" s="12" t="n"/>
      <c r="H585" s="14" t="n"/>
      <c r="I585" s="10" t="n"/>
      <c r="J585" s="11" t="n"/>
      <c r="K585" s="14" t="n"/>
      <c r="L585" s="10" t="n"/>
      <c r="M585" s="11" t="n"/>
      <c r="N585" s="14" t="n"/>
      <c r="O585" s="14" t="n"/>
      <c r="P585" s="13">
        <f>IF(OR(A585="",C585=""),"",IF(L585&lt;&gt;"","Returned",IF(I585="","Out",IF(NOW()&gt;I585+J585,"OVERDUE","Out"))))</f>
        <v/>
      </c>
      <c r="Q585" s="15">
        <f>IF(OR(A585="",B585=""),"",ROUND((IF(L585="",NOW(),L585+M585)-(A585+B585))*24,1))</f>
        <v/>
      </c>
      <c r="R585" s="16">
        <f>IF(OR(A585="",B585=""),"",A585+B585)</f>
        <v/>
      </c>
    </row>
    <row r="586">
      <c r="A586" s="10" t="n"/>
      <c r="B586" s="11" t="n"/>
      <c r="C586" s="12" t="n"/>
      <c r="D586" s="13">
        <f>IF(C586="","",IFERROR(VLOOKUP(C586,'Key inventory'!$A$5:$C$104,2,FALSE),""))</f>
        <v/>
      </c>
      <c r="E586" s="13">
        <f>IF(C586="","",IFERROR(VLOOKUP(C586,'Key inventory'!$A$5:$C$104,3,FALSE),""))</f>
        <v/>
      </c>
      <c r="F586" s="14" t="n"/>
      <c r="G586" s="12" t="n"/>
      <c r="H586" s="14" t="n"/>
      <c r="I586" s="10" t="n"/>
      <c r="J586" s="11" t="n"/>
      <c r="K586" s="14" t="n"/>
      <c r="L586" s="10" t="n"/>
      <c r="M586" s="11" t="n"/>
      <c r="N586" s="14" t="n"/>
      <c r="O586" s="14" t="n"/>
      <c r="P586" s="13">
        <f>IF(OR(A586="",C586=""),"",IF(L586&lt;&gt;"","Returned",IF(I586="","Out",IF(NOW()&gt;I586+J586,"OVERDUE","Out"))))</f>
        <v/>
      </c>
      <c r="Q586" s="15">
        <f>IF(OR(A586="",B586=""),"",ROUND((IF(L586="",NOW(),L586+M586)-(A586+B586))*24,1))</f>
        <v/>
      </c>
      <c r="R586" s="16">
        <f>IF(OR(A586="",B586=""),"",A586+B586)</f>
        <v/>
      </c>
    </row>
    <row r="587">
      <c r="A587" s="10" t="n"/>
      <c r="B587" s="11" t="n"/>
      <c r="C587" s="12" t="n"/>
      <c r="D587" s="13">
        <f>IF(C587="","",IFERROR(VLOOKUP(C587,'Key inventory'!$A$5:$C$104,2,FALSE),""))</f>
        <v/>
      </c>
      <c r="E587" s="13">
        <f>IF(C587="","",IFERROR(VLOOKUP(C587,'Key inventory'!$A$5:$C$104,3,FALSE),""))</f>
        <v/>
      </c>
      <c r="F587" s="14" t="n"/>
      <c r="G587" s="12" t="n"/>
      <c r="H587" s="14" t="n"/>
      <c r="I587" s="10" t="n"/>
      <c r="J587" s="11" t="n"/>
      <c r="K587" s="14" t="n"/>
      <c r="L587" s="10" t="n"/>
      <c r="M587" s="11" t="n"/>
      <c r="N587" s="14" t="n"/>
      <c r="O587" s="14" t="n"/>
      <c r="P587" s="13">
        <f>IF(OR(A587="",C587=""),"",IF(L587&lt;&gt;"","Returned",IF(I587="","Out",IF(NOW()&gt;I587+J587,"OVERDUE","Out"))))</f>
        <v/>
      </c>
      <c r="Q587" s="15">
        <f>IF(OR(A587="",B587=""),"",ROUND((IF(L587="",NOW(),L587+M587)-(A587+B587))*24,1))</f>
        <v/>
      </c>
      <c r="R587" s="16">
        <f>IF(OR(A587="",B587=""),"",A587+B587)</f>
        <v/>
      </c>
    </row>
    <row r="588">
      <c r="A588" s="10" t="n"/>
      <c r="B588" s="11" t="n"/>
      <c r="C588" s="12" t="n"/>
      <c r="D588" s="13">
        <f>IF(C588="","",IFERROR(VLOOKUP(C588,'Key inventory'!$A$5:$C$104,2,FALSE),""))</f>
        <v/>
      </c>
      <c r="E588" s="13">
        <f>IF(C588="","",IFERROR(VLOOKUP(C588,'Key inventory'!$A$5:$C$104,3,FALSE),""))</f>
        <v/>
      </c>
      <c r="F588" s="14" t="n"/>
      <c r="G588" s="12" t="n"/>
      <c r="H588" s="14" t="n"/>
      <c r="I588" s="10" t="n"/>
      <c r="J588" s="11" t="n"/>
      <c r="K588" s="14" t="n"/>
      <c r="L588" s="10" t="n"/>
      <c r="M588" s="11" t="n"/>
      <c r="N588" s="14" t="n"/>
      <c r="O588" s="14" t="n"/>
      <c r="P588" s="13">
        <f>IF(OR(A588="",C588=""),"",IF(L588&lt;&gt;"","Returned",IF(I588="","Out",IF(NOW()&gt;I588+J588,"OVERDUE","Out"))))</f>
        <v/>
      </c>
      <c r="Q588" s="15">
        <f>IF(OR(A588="",B588=""),"",ROUND((IF(L588="",NOW(),L588+M588)-(A588+B588))*24,1))</f>
        <v/>
      </c>
      <c r="R588" s="16">
        <f>IF(OR(A588="",B588=""),"",A588+B588)</f>
        <v/>
      </c>
    </row>
    <row r="589">
      <c r="A589" s="10" t="n"/>
      <c r="B589" s="11" t="n"/>
      <c r="C589" s="12" t="n"/>
      <c r="D589" s="13">
        <f>IF(C589="","",IFERROR(VLOOKUP(C589,'Key inventory'!$A$5:$C$104,2,FALSE),""))</f>
        <v/>
      </c>
      <c r="E589" s="13">
        <f>IF(C589="","",IFERROR(VLOOKUP(C589,'Key inventory'!$A$5:$C$104,3,FALSE),""))</f>
        <v/>
      </c>
      <c r="F589" s="14" t="n"/>
      <c r="G589" s="12" t="n"/>
      <c r="H589" s="14" t="n"/>
      <c r="I589" s="10" t="n"/>
      <c r="J589" s="11" t="n"/>
      <c r="K589" s="14" t="n"/>
      <c r="L589" s="10" t="n"/>
      <c r="M589" s="11" t="n"/>
      <c r="N589" s="14" t="n"/>
      <c r="O589" s="14" t="n"/>
      <c r="P589" s="13">
        <f>IF(OR(A589="",C589=""),"",IF(L589&lt;&gt;"","Returned",IF(I589="","Out",IF(NOW()&gt;I589+J589,"OVERDUE","Out"))))</f>
        <v/>
      </c>
      <c r="Q589" s="15">
        <f>IF(OR(A589="",B589=""),"",ROUND((IF(L589="",NOW(),L589+M589)-(A589+B589))*24,1))</f>
        <v/>
      </c>
      <c r="R589" s="16">
        <f>IF(OR(A589="",B589=""),"",A589+B589)</f>
        <v/>
      </c>
    </row>
    <row r="590">
      <c r="A590" s="10" t="n"/>
      <c r="B590" s="11" t="n"/>
      <c r="C590" s="12" t="n"/>
      <c r="D590" s="13">
        <f>IF(C590="","",IFERROR(VLOOKUP(C590,'Key inventory'!$A$5:$C$104,2,FALSE),""))</f>
        <v/>
      </c>
      <c r="E590" s="13">
        <f>IF(C590="","",IFERROR(VLOOKUP(C590,'Key inventory'!$A$5:$C$104,3,FALSE),""))</f>
        <v/>
      </c>
      <c r="F590" s="14" t="n"/>
      <c r="G590" s="12" t="n"/>
      <c r="H590" s="14" t="n"/>
      <c r="I590" s="10" t="n"/>
      <c r="J590" s="11" t="n"/>
      <c r="K590" s="14" t="n"/>
      <c r="L590" s="10" t="n"/>
      <c r="M590" s="11" t="n"/>
      <c r="N590" s="14" t="n"/>
      <c r="O590" s="14" t="n"/>
      <c r="P590" s="13">
        <f>IF(OR(A590="",C590=""),"",IF(L590&lt;&gt;"","Returned",IF(I590="","Out",IF(NOW()&gt;I590+J590,"OVERDUE","Out"))))</f>
        <v/>
      </c>
      <c r="Q590" s="15">
        <f>IF(OR(A590="",B590=""),"",ROUND((IF(L590="",NOW(),L590+M590)-(A590+B590))*24,1))</f>
        <v/>
      </c>
      <c r="R590" s="16">
        <f>IF(OR(A590="",B590=""),"",A590+B590)</f>
        <v/>
      </c>
    </row>
    <row r="591">
      <c r="A591" s="10" t="n"/>
      <c r="B591" s="11" t="n"/>
      <c r="C591" s="12" t="n"/>
      <c r="D591" s="13">
        <f>IF(C591="","",IFERROR(VLOOKUP(C591,'Key inventory'!$A$5:$C$104,2,FALSE),""))</f>
        <v/>
      </c>
      <c r="E591" s="13">
        <f>IF(C591="","",IFERROR(VLOOKUP(C591,'Key inventory'!$A$5:$C$104,3,FALSE),""))</f>
        <v/>
      </c>
      <c r="F591" s="14" t="n"/>
      <c r="G591" s="12" t="n"/>
      <c r="H591" s="14" t="n"/>
      <c r="I591" s="10" t="n"/>
      <c r="J591" s="11" t="n"/>
      <c r="K591" s="14" t="n"/>
      <c r="L591" s="10" t="n"/>
      <c r="M591" s="11" t="n"/>
      <c r="N591" s="14" t="n"/>
      <c r="O591" s="14" t="n"/>
      <c r="P591" s="13">
        <f>IF(OR(A591="",C591=""),"",IF(L591&lt;&gt;"","Returned",IF(I591="","Out",IF(NOW()&gt;I591+J591,"OVERDUE","Out"))))</f>
        <v/>
      </c>
      <c r="Q591" s="15">
        <f>IF(OR(A591="",B591=""),"",ROUND((IF(L591="",NOW(),L591+M591)-(A591+B591))*24,1))</f>
        <v/>
      </c>
      <c r="R591" s="16">
        <f>IF(OR(A591="",B591=""),"",A591+B591)</f>
        <v/>
      </c>
    </row>
    <row r="592">
      <c r="A592" s="10" t="n"/>
      <c r="B592" s="11" t="n"/>
      <c r="C592" s="12" t="n"/>
      <c r="D592" s="13">
        <f>IF(C592="","",IFERROR(VLOOKUP(C592,'Key inventory'!$A$5:$C$104,2,FALSE),""))</f>
        <v/>
      </c>
      <c r="E592" s="13">
        <f>IF(C592="","",IFERROR(VLOOKUP(C592,'Key inventory'!$A$5:$C$104,3,FALSE),""))</f>
        <v/>
      </c>
      <c r="F592" s="14" t="n"/>
      <c r="G592" s="12" t="n"/>
      <c r="H592" s="14" t="n"/>
      <c r="I592" s="10" t="n"/>
      <c r="J592" s="11" t="n"/>
      <c r="K592" s="14" t="n"/>
      <c r="L592" s="10" t="n"/>
      <c r="M592" s="11" t="n"/>
      <c r="N592" s="14" t="n"/>
      <c r="O592" s="14" t="n"/>
      <c r="P592" s="13">
        <f>IF(OR(A592="",C592=""),"",IF(L592&lt;&gt;"","Returned",IF(I592="","Out",IF(NOW()&gt;I592+J592,"OVERDUE","Out"))))</f>
        <v/>
      </c>
      <c r="Q592" s="15">
        <f>IF(OR(A592="",B592=""),"",ROUND((IF(L592="",NOW(),L592+M592)-(A592+B592))*24,1))</f>
        <v/>
      </c>
      <c r="R592" s="16">
        <f>IF(OR(A592="",B592=""),"",A592+B592)</f>
        <v/>
      </c>
    </row>
    <row r="593">
      <c r="A593" s="10" t="n"/>
      <c r="B593" s="11" t="n"/>
      <c r="C593" s="12" t="n"/>
      <c r="D593" s="13">
        <f>IF(C593="","",IFERROR(VLOOKUP(C593,'Key inventory'!$A$5:$C$104,2,FALSE),""))</f>
        <v/>
      </c>
      <c r="E593" s="13">
        <f>IF(C593="","",IFERROR(VLOOKUP(C593,'Key inventory'!$A$5:$C$104,3,FALSE),""))</f>
        <v/>
      </c>
      <c r="F593" s="14" t="n"/>
      <c r="G593" s="12" t="n"/>
      <c r="H593" s="14" t="n"/>
      <c r="I593" s="10" t="n"/>
      <c r="J593" s="11" t="n"/>
      <c r="K593" s="14" t="n"/>
      <c r="L593" s="10" t="n"/>
      <c r="M593" s="11" t="n"/>
      <c r="N593" s="14" t="n"/>
      <c r="O593" s="14" t="n"/>
      <c r="P593" s="13">
        <f>IF(OR(A593="",C593=""),"",IF(L593&lt;&gt;"","Returned",IF(I593="","Out",IF(NOW()&gt;I593+J593,"OVERDUE","Out"))))</f>
        <v/>
      </c>
      <c r="Q593" s="15">
        <f>IF(OR(A593="",B593=""),"",ROUND((IF(L593="",NOW(),L593+M593)-(A593+B593))*24,1))</f>
        <v/>
      </c>
      <c r="R593" s="16">
        <f>IF(OR(A593="",B593=""),"",A593+B593)</f>
        <v/>
      </c>
    </row>
    <row r="594">
      <c r="A594" s="10" t="n"/>
      <c r="B594" s="11" t="n"/>
      <c r="C594" s="12" t="n"/>
      <c r="D594" s="13">
        <f>IF(C594="","",IFERROR(VLOOKUP(C594,'Key inventory'!$A$5:$C$104,2,FALSE),""))</f>
        <v/>
      </c>
      <c r="E594" s="13">
        <f>IF(C594="","",IFERROR(VLOOKUP(C594,'Key inventory'!$A$5:$C$104,3,FALSE),""))</f>
        <v/>
      </c>
      <c r="F594" s="14" t="n"/>
      <c r="G594" s="12" t="n"/>
      <c r="H594" s="14" t="n"/>
      <c r="I594" s="10" t="n"/>
      <c r="J594" s="11" t="n"/>
      <c r="K594" s="14" t="n"/>
      <c r="L594" s="10" t="n"/>
      <c r="M594" s="11" t="n"/>
      <c r="N594" s="14" t="n"/>
      <c r="O594" s="14" t="n"/>
      <c r="P594" s="13">
        <f>IF(OR(A594="",C594=""),"",IF(L594&lt;&gt;"","Returned",IF(I594="","Out",IF(NOW()&gt;I594+J594,"OVERDUE","Out"))))</f>
        <v/>
      </c>
      <c r="Q594" s="15">
        <f>IF(OR(A594="",B594=""),"",ROUND((IF(L594="",NOW(),L594+M594)-(A594+B594))*24,1))</f>
        <v/>
      </c>
      <c r="R594" s="16">
        <f>IF(OR(A594="",B594=""),"",A594+B594)</f>
        <v/>
      </c>
    </row>
    <row r="595">
      <c r="A595" s="10" t="n"/>
      <c r="B595" s="11" t="n"/>
      <c r="C595" s="12" t="n"/>
      <c r="D595" s="13">
        <f>IF(C595="","",IFERROR(VLOOKUP(C595,'Key inventory'!$A$5:$C$104,2,FALSE),""))</f>
        <v/>
      </c>
      <c r="E595" s="13">
        <f>IF(C595="","",IFERROR(VLOOKUP(C595,'Key inventory'!$A$5:$C$104,3,FALSE),""))</f>
        <v/>
      </c>
      <c r="F595" s="14" t="n"/>
      <c r="G595" s="12" t="n"/>
      <c r="H595" s="14" t="n"/>
      <c r="I595" s="10" t="n"/>
      <c r="J595" s="11" t="n"/>
      <c r="K595" s="14" t="n"/>
      <c r="L595" s="10" t="n"/>
      <c r="M595" s="11" t="n"/>
      <c r="N595" s="14" t="n"/>
      <c r="O595" s="14" t="n"/>
      <c r="P595" s="13">
        <f>IF(OR(A595="",C595=""),"",IF(L595&lt;&gt;"","Returned",IF(I595="","Out",IF(NOW()&gt;I595+J595,"OVERDUE","Out"))))</f>
        <v/>
      </c>
      <c r="Q595" s="15">
        <f>IF(OR(A595="",B595=""),"",ROUND((IF(L595="",NOW(),L595+M595)-(A595+B595))*24,1))</f>
        <v/>
      </c>
      <c r="R595" s="16">
        <f>IF(OR(A595="",B595=""),"",A595+B595)</f>
        <v/>
      </c>
    </row>
    <row r="596">
      <c r="A596" s="10" t="n"/>
      <c r="B596" s="11" t="n"/>
      <c r="C596" s="12" t="n"/>
      <c r="D596" s="13">
        <f>IF(C596="","",IFERROR(VLOOKUP(C596,'Key inventory'!$A$5:$C$104,2,FALSE),""))</f>
        <v/>
      </c>
      <c r="E596" s="13">
        <f>IF(C596="","",IFERROR(VLOOKUP(C596,'Key inventory'!$A$5:$C$104,3,FALSE),""))</f>
        <v/>
      </c>
      <c r="F596" s="14" t="n"/>
      <c r="G596" s="12" t="n"/>
      <c r="H596" s="14" t="n"/>
      <c r="I596" s="10" t="n"/>
      <c r="J596" s="11" t="n"/>
      <c r="K596" s="14" t="n"/>
      <c r="L596" s="10" t="n"/>
      <c r="M596" s="11" t="n"/>
      <c r="N596" s="14" t="n"/>
      <c r="O596" s="14" t="n"/>
      <c r="P596" s="13">
        <f>IF(OR(A596="",C596=""),"",IF(L596&lt;&gt;"","Returned",IF(I596="","Out",IF(NOW()&gt;I596+J596,"OVERDUE","Out"))))</f>
        <v/>
      </c>
      <c r="Q596" s="15">
        <f>IF(OR(A596="",B596=""),"",ROUND((IF(L596="",NOW(),L596+M596)-(A596+B596))*24,1))</f>
        <v/>
      </c>
      <c r="R596" s="16">
        <f>IF(OR(A596="",B596=""),"",A596+B596)</f>
        <v/>
      </c>
    </row>
    <row r="597">
      <c r="A597" s="10" t="n"/>
      <c r="B597" s="11" t="n"/>
      <c r="C597" s="12" t="n"/>
      <c r="D597" s="13">
        <f>IF(C597="","",IFERROR(VLOOKUP(C597,'Key inventory'!$A$5:$C$104,2,FALSE),""))</f>
        <v/>
      </c>
      <c r="E597" s="13">
        <f>IF(C597="","",IFERROR(VLOOKUP(C597,'Key inventory'!$A$5:$C$104,3,FALSE),""))</f>
        <v/>
      </c>
      <c r="F597" s="14" t="n"/>
      <c r="G597" s="12" t="n"/>
      <c r="H597" s="14" t="n"/>
      <c r="I597" s="10" t="n"/>
      <c r="J597" s="11" t="n"/>
      <c r="K597" s="14" t="n"/>
      <c r="L597" s="10" t="n"/>
      <c r="M597" s="11" t="n"/>
      <c r="N597" s="14" t="n"/>
      <c r="O597" s="14" t="n"/>
      <c r="P597" s="13">
        <f>IF(OR(A597="",C597=""),"",IF(L597&lt;&gt;"","Returned",IF(I597="","Out",IF(NOW()&gt;I597+J597,"OVERDUE","Out"))))</f>
        <v/>
      </c>
      <c r="Q597" s="15">
        <f>IF(OR(A597="",B597=""),"",ROUND((IF(L597="",NOW(),L597+M597)-(A597+B597))*24,1))</f>
        <v/>
      </c>
      <c r="R597" s="16">
        <f>IF(OR(A597="",B597=""),"",A597+B597)</f>
        <v/>
      </c>
    </row>
    <row r="598">
      <c r="A598" s="10" t="n"/>
      <c r="B598" s="11" t="n"/>
      <c r="C598" s="12" t="n"/>
      <c r="D598" s="13">
        <f>IF(C598="","",IFERROR(VLOOKUP(C598,'Key inventory'!$A$5:$C$104,2,FALSE),""))</f>
        <v/>
      </c>
      <c r="E598" s="13">
        <f>IF(C598="","",IFERROR(VLOOKUP(C598,'Key inventory'!$A$5:$C$104,3,FALSE),""))</f>
        <v/>
      </c>
      <c r="F598" s="14" t="n"/>
      <c r="G598" s="12" t="n"/>
      <c r="H598" s="14" t="n"/>
      <c r="I598" s="10" t="n"/>
      <c r="J598" s="11" t="n"/>
      <c r="K598" s="14" t="n"/>
      <c r="L598" s="10" t="n"/>
      <c r="M598" s="11" t="n"/>
      <c r="N598" s="14" t="n"/>
      <c r="O598" s="14" t="n"/>
      <c r="P598" s="13">
        <f>IF(OR(A598="",C598=""),"",IF(L598&lt;&gt;"","Returned",IF(I598="","Out",IF(NOW()&gt;I598+J598,"OVERDUE","Out"))))</f>
        <v/>
      </c>
      <c r="Q598" s="15">
        <f>IF(OR(A598="",B598=""),"",ROUND((IF(L598="",NOW(),L598+M598)-(A598+B598))*24,1))</f>
        <v/>
      </c>
      <c r="R598" s="16">
        <f>IF(OR(A598="",B598=""),"",A598+B598)</f>
        <v/>
      </c>
    </row>
    <row r="599">
      <c r="A599" s="10" t="n"/>
      <c r="B599" s="11" t="n"/>
      <c r="C599" s="12" t="n"/>
      <c r="D599" s="13">
        <f>IF(C599="","",IFERROR(VLOOKUP(C599,'Key inventory'!$A$5:$C$104,2,FALSE),""))</f>
        <v/>
      </c>
      <c r="E599" s="13">
        <f>IF(C599="","",IFERROR(VLOOKUP(C599,'Key inventory'!$A$5:$C$104,3,FALSE),""))</f>
        <v/>
      </c>
      <c r="F599" s="14" t="n"/>
      <c r="G599" s="12" t="n"/>
      <c r="H599" s="14" t="n"/>
      <c r="I599" s="10" t="n"/>
      <c r="J599" s="11" t="n"/>
      <c r="K599" s="14" t="n"/>
      <c r="L599" s="10" t="n"/>
      <c r="M599" s="11" t="n"/>
      <c r="N599" s="14" t="n"/>
      <c r="O599" s="14" t="n"/>
      <c r="P599" s="13">
        <f>IF(OR(A599="",C599=""),"",IF(L599&lt;&gt;"","Returned",IF(I599="","Out",IF(NOW()&gt;I599+J599,"OVERDUE","Out"))))</f>
        <v/>
      </c>
      <c r="Q599" s="15">
        <f>IF(OR(A599="",B599=""),"",ROUND((IF(L599="",NOW(),L599+M599)-(A599+B599))*24,1))</f>
        <v/>
      </c>
      <c r="R599" s="16">
        <f>IF(OR(A599="",B599=""),"",A599+B599)</f>
        <v/>
      </c>
    </row>
    <row r="600">
      <c r="A600" s="10" t="n"/>
      <c r="B600" s="11" t="n"/>
      <c r="C600" s="12" t="n"/>
      <c r="D600" s="13">
        <f>IF(C600="","",IFERROR(VLOOKUP(C600,'Key inventory'!$A$5:$C$104,2,FALSE),""))</f>
        <v/>
      </c>
      <c r="E600" s="13">
        <f>IF(C600="","",IFERROR(VLOOKUP(C600,'Key inventory'!$A$5:$C$104,3,FALSE),""))</f>
        <v/>
      </c>
      <c r="F600" s="14" t="n"/>
      <c r="G600" s="12" t="n"/>
      <c r="H600" s="14" t="n"/>
      <c r="I600" s="10" t="n"/>
      <c r="J600" s="11" t="n"/>
      <c r="K600" s="14" t="n"/>
      <c r="L600" s="10" t="n"/>
      <c r="M600" s="11" t="n"/>
      <c r="N600" s="14" t="n"/>
      <c r="O600" s="14" t="n"/>
      <c r="P600" s="13">
        <f>IF(OR(A600="",C600=""),"",IF(L600&lt;&gt;"","Returned",IF(I600="","Out",IF(NOW()&gt;I600+J600,"OVERDUE","Out"))))</f>
        <v/>
      </c>
      <c r="Q600" s="15">
        <f>IF(OR(A600="",B600=""),"",ROUND((IF(L600="",NOW(),L600+M600)-(A600+B600))*24,1))</f>
        <v/>
      </c>
      <c r="R600" s="16">
        <f>IF(OR(A600="",B600=""),"",A600+B600)</f>
        <v/>
      </c>
    </row>
    <row r="601">
      <c r="A601" s="10" t="n"/>
      <c r="B601" s="11" t="n"/>
      <c r="C601" s="12" t="n"/>
      <c r="D601" s="13">
        <f>IF(C601="","",IFERROR(VLOOKUP(C601,'Key inventory'!$A$5:$C$104,2,FALSE),""))</f>
        <v/>
      </c>
      <c r="E601" s="13">
        <f>IF(C601="","",IFERROR(VLOOKUP(C601,'Key inventory'!$A$5:$C$104,3,FALSE),""))</f>
        <v/>
      </c>
      <c r="F601" s="14" t="n"/>
      <c r="G601" s="12" t="n"/>
      <c r="H601" s="14" t="n"/>
      <c r="I601" s="10" t="n"/>
      <c r="J601" s="11" t="n"/>
      <c r="K601" s="14" t="n"/>
      <c r="L601" s="10" t="n"/>
      <c r="M601" s="11" t="n"/>
      <c r="N601" s="14" t="n"/>
      <c r="O601" s="14" t="n"/>
      <c r="P601" s="13">
        <f>IF(OR(A601="",C601=""),"",IF(L601&lt;&gt;"","Returned",IF(I601="","Out",IF(NOW()&gt;I601+J601,"OVERDUE","Out"))))</f>
        <v/>
      </c>
      <c r="Q601" s="15">
        <f>IF(OR(A601="",B601=""),"",ROUND((IF(L601="",NOW(),L601+M601)-(A601+B601))*24,1))</f>
        <v/>
      </c>
      <c r="R601" s="16">
        <f>IF(OR(A601="",B601=""),"",A601+B601)</f>
        <v/>
      </c>
    </row>
    <row r="602">
      <c r="A602" s="10" t="n"/>
      <c r="B602" s="11" t="n"/>
      <c r="C602" s="12" t="n"/>
      <c r="D602" s="13">
        <f>IF(C602="","",IFERROR(VLOOKUP(C602,'Key inventory'!$A$5:$C$104,2,FALSE),""))</f>
        <v/>
      </c>
      <c r="E602" s="13">
        <f>IF(C602="","",IFERROR(VLOOKUP(C602,'Key inventory'!$A$5:$C$104,3,FALSE),""))</f>
        <v/>
      </c>
      <c r="F602" s="14" t="n"/>
      <c r="G602" s="12" t="n"/>
      <c r="H602" s="14" t="n"/>
      <c r="I602" s="10" t="n"/>
      <c r="J602" s="11" t="n"/>
      <c r="K602" s="14" t="n"/>
      <c r="L602" s="10" t="n"/>
      <c r="M602" s="11" t="n"/>
      <c r="N602" s="14" t="n"/>
      <c r="O602" s="14" t="n"/>
      <c r="P602" s="13">
        <f>IF(OR(A602="",C602=""),"",IF(L602&lt;&gt;"","Returned",IF(I602="","Out",IF(NOW()&gt;I602+J602,"OVERDUE","Out"))))</f>
        <v/>
      </c>
      <c r="Q602" s="15">
        <f>IF(OR(A602="",B602=""),"",ROUND((IF(L602="",NOW(),L602+M602)-(A602+B602))*24,1))</f>
        <v/>
      </c>
      <c r="R602" s="16">
        <f>IF(OR(A602="",B602=""),"",A602+B602)</f>
        <v/>
      </c>
    </row>
    <row r="603">
      <c r="A603" s="10" t="n"/>
      <c r="B603" s="11" t="n"/>
      <c r="C603" s="12" t="n"/>
      <c r="D603" s="13">
        <f>IF(C603="","",IFERROR(VLOOKUP(C603,'Key inventory'!$A$5:$C$104,2,FALSE),""))</f>
        <v/>
      </c>
      <c r="E603" s="13">
        <f>IF(C603="","",IFERROR(VLOOKUP(C603,'Key inventory'!$A$5:$C$104,3,FALSE),""))</f>
        <v/>
      </c>
      <c r="F603" s="14" t="n"/>
      <c r="G603" s="12" t="n"/>
      <c r="H603" s="14" t="n"/>
      <c r="I603" s="10" t="n"/>
      <c r="J603" s="11" t="n"/>
      <c r="K603" s="14" t="n"/>
      <c r="L603" s="10" t="n"/>
      <c r="M603" s="11" t="n"/>
      <c r="N603" s="14" t="n"/>
      <c r="O603" s="14" t="n"/>
      <c r="P603" s="13">
        <f>IF(OR(A603="",C603=""),"",IF(L603&lt;&gt;"","Returned",IF(I603="","Out",IF(NOW()&gt;I603+J603,"OVERDUE","Out"))))</f>
        <v/>
      </c>
      <c r="Q603" s="15">
        <f>IF(OR(A603="",B603=""),"",ROUND((IF(L603="",NOW(),L603+M603)-(A603+B603))*24,1))</f>
        <v/>
      </c>
      <c r="R603" s="16">
        <f>IF(OR(A603="",B603=""),"",A603+B603)</f>
        <v/>
      </c>
    </row>
    <row r="604">
      <c r="A604" s="10" t="n"/>
      <c r="B604" s="11" t="n"/>
      <c r="C604" s="12" t="n"/>
      <c r="D604" s="13">
        <f>IF(C604="","",IFERROR(VLOOKUP(C604,'Key inventory'!$A$5:$C$104,2,FALSE),""))</f>
        <v/>
      </c>
      <c r="E604" s="13">
        <f>IF(C604="","",IFERROR(VLOOKUP(C604,'Key inventory'!$A$5:$C$104,3,FALSE),""))</f>
        <v/>
      </c>
      <c r="F604" s="14" t="n"/>
      <c r="G604" s="12" t="n"/>
      <c r="H604" s="14" t="n"/>
      <c r="I604" s="10" t="n"/>
      <c r="J604" s="11" t="n"/>
      <c r="K604" s="14" t="n"/>
      <c r="L604" s="10" t="n"/>
      <c r="M604" s="11" t="n"/>
      <c r="N604" s="14" t="n"/>
      <c r="O604" s="14" t="n"/>
      <c r="P604" s="13">
        <f>IF(OR(A604="",C604=""),"",IF(L604&lt;&gt;"","Returned",IF(I604="","Out",IF(NOW()&gt;I604+J604,"OVERDUE","Out"))))</f>
        <v/>
      </c>
      <c r="Q604" s="15">
        <f>IF(OR(A604="",B604=""),"",ROUND((IF(L604="",NOW(),L604+M604)-(A604+B604))*24,1))</f>
        <v/>
      </c>
      <c r="R604" s="16">
        <f>IF(OR(A604="",B604=""),"",A604+B604)</f>
        <v/>
      </c>
    </row>
    <row r="605">
      <c r="A605" s="10" t="n"/>
      <c r="B605" s="11" t="n"/>
      <c r="C605" s="12" t="n"/>
      <c r="D605" s="13">
        <f>IF(C605="","",IFERROR(VLOOKUP(C605,'Key inventory'!$A$5:$C$104,2,FALSE),""))</f>
        <v/>
      </c>
      <c r="E605" s="13">
        <f>IF(C605="","",IFERROR(VLOOKUP(C605,'Key inventory'!$A$5:$C$104,3,FALSE),""))</f>
        <v/>
      </c>
      <c r="F605" s="14" t="n"/>
      <c r="G605" s="12" t="n"/>
      <c r="H605" s="14" t="n"/>
      <c r="I605" s="10" t="n"/>
      <c r="J605" s="11" t="n"/>
      <c r="K605" s="14" t="n"/>
      <c r="L605" s="10" t="n"/>
      <c r="M605" s="11" t="n"/>
      <c r="N605" s="14" t="n"/>
      <c r="O605" s="14" t="n"/>
      <c r="P605" s="13">
        <f>IF(OR(A605="",C605=""),"",IF(L605&lt;&gt;"","Returned",IF(I605="","Out",IF(NOW()&gt;I605+J605,"OVERDUE","Out"))))</f>
        <v/>
      </c>
      <c r="Q605" s="15">
        <f>IF(OR(A605="",B605=""),"",ROUND((IF(L605="",NOW(),L605+M605)-(A605+B605))*24,1))</f>
        <v/>
      </c>
      <c r="R605" s="16">
        <f>IF(OR(A605="",B605=""),"",A605+B605)</f>
        <v/>
      </c>
    </row>
    <row r="606">
      <c r="A606" s="10" t="n"/>
      <c r="B606" s="11" t="n"/>
      <c r="C606" s="12" t="n"/>
      <c r="D606" s="13">
        <f>IF(C606="","",IFERROR(VLOOKUP(C606,'Key inventory'!$A$5:$C$104,2,FALSE),""))</f>
        <v/>
      </c>
      <c r="E606" s="13">
        <f>IF(C606="","",IFERROR(VLOOKUP(C606,'Key inventory'!$A$5:$C$104,3,FALSE),""))</f>
        <v/>
      </c>
      <c r="F606" s="14" t="n"/>
      <c r="G606" s="12" t="n"/>
      <c r="H606" s="14" t="n"/>
      <c r="I606" s="10" t="n"/>
      <c r="J606" s="11" t="n"/>
      <c r="K606" s="14" t="n"/>
      <c r="L606" s="10" t="n"/>
      <c r="M606" s="11" t="n"/>
      <c r="N606" s="14" t="n"/>
      <c r="O606" s="14" t="n"/>
      <c r="P606" s="13">
        <f>IF(OR(A606="",C606=""),"",IF(L606&lt;&gt;"","Returned",IF(I606="","Out",IF(NOW()&gt;I606+J606,"OVERDUE","Out"))))</f>
        <v/>
      </c>
      <c r="Q606" s="15">
        <f>IF(OR(A606="",B606=""),"",ROUND((IF(L606="",NOW(),L606+M606)-(A606+B606))*24,1))</f>
        <v/>
      </c>
      <c r="R606" s="16">
        <f>IF(OR(A606="",B606=""),"",A606+B606)</f>
        <v/>
      </c>
    </row>
    <row r="607">
      <c r="A607" s="10" t="n"/>
      <c r="B607" s="11" t="n"/>
      <c r="C607" s="12" t="n"/>
      <c r="D607" s="13">
        <f>IF(C607="","",IFERROR(VLOOKUP(C607,'Key inventory'!$A$5:$C$104,2,FALSE),""))</f>
        <v/>
      </c>
      <c r="E607" s="13">
        <f>IF(C607="","",IFERROR(VLOOKUP(C607,'Key inventory'!$A$5:$C$104,3,FALSE),""))</f>
        <v/>
      </c>
      <c r="F607" s="14" t="n"/>
      <c r="G607" s="12" t="n"/>
      <c r="H607" s="14" t="n"/>
      <c r="I607" s="10" t="n"/>
      <c r="J607" s="11" t="n"/>
      <c r="K607" s="14" t="n"/>
      <c r="L607" s="10" t="n"/>
      <c r="M607" s="11" t="n"/>
      <c r="N607" s="14" t="n"/>
      <c r="O607" s="14" t="n"/>
      <c r="P607" s="13">
        <f>IF(OR(A607="",C607=""),"",IF(L607&lt;&gt;"","Returned",IF(I607="","Out",IF(NOW()&gt;I607+J607,"OVERDUE","Out"))))</f>
        <v/>
      </c>
      <c r="Q607" s="15">
        <f>IF(OR(A607="",B607=""),"",ROUND((IF(L607="",NOW(),L607+M607)-(A607+B607))*24,1))</f>
        <v/>
      </c>
      <c r="R607" s="16">
        <f>IF(OR(A607="",B607=""),"",A607+B607)</f>
        <v/>
      </c>
    </row>
    <row r="608">
      <c r="A608" s="10" t="n"/>
      <c r="B608" s="11" t="n"/>
      <c r="C608" s="12" t="n"/>
      <c r="D608" s="13">
        <f>IF(C608="","",IFERROR(VLOOKUP(C608,'Key inventory'!$A$5:$C$104,2,FALSE),""))</f>
        <v/>
      </c>
      <c r="E608" s="13">
        <f>IF(C608="","",IFERROR(VLOOKUP(C608,'Key inventory'!$A$5:$C$104,3,FALSE),""))</f>
        <v/>
      </c>
      <c r="F608" s="14" t="n"/>
      <c r="G608" s="12" t="n"/>
      <c r="H608" s="14" t="n"/>
      <c r="I608" s="10" t="n"/>
      <c r="J608" s="11" t="n"/>
      <c r="K608" s="14" t="n"/>
      <c r="L608" s="10" t="n"/>
      <c r="M608" s="11" t="n"/>
      <c r="N608" s="14" t="n"/>
      <c r="O608" s="14" t="n"/>
      <c r="P608" s="13">
        <f>IF(OR(A608="",C608=""),"",IF(L608&lt;&gt;"","Returned",IF(I608="","Out",IF(NOW()&gt;I608+J608,"OVERDUE","Out"))))</f>
        <v/>
      </c>
      <c r="Q608" s="15">
        <f>IF(OR(A608="",B608=""),"",ROUND((IF(L608="",NOW(),L608+M608)-(A608+B608))*24,1))</f>
        <v/>
      </c>
      <c r="R608" s="16">
        <f>IF(OR(A608="",B608=""),"",A608+B608)</f>
        <v/>
      </c>
    </row>
    <row r="609">
      <c r="A609" s="10" t="n"/>
      <c r="B609" s="11" t="n"/>
      <c r="C609" s="12" t="n"/>
      <c r="D609" s="13">
        <f>IF(C609="","",IFERROR(VLOOKUP(C609,'Key inventory'!$A$5:$C$104,2,FALSE),""))</f>
        <v/>
      </c>
      <c r="E609" s="13">
        <f>IF(C609="","",IFERROR(VLOOKUP(C609,'Key inventory'!$A$5:$C$104,3,FALSE),""))</f>
        <v/>
      </c>
      <c r="F609" s="14" t="n"/>
      <c r="G609" s="12" t="n"/>
      <c r="H609" s="14" t="n"/>
      <c r="I609" s="10" t="n"/>
      <c r="J609" s="11" t="n"/>
      <c r="K609" s="14" t="n"/>
      <c r="L609" s="10" t="n"/>
      <c r="M609" s="11" t="n"/>
      <c r="N609" s="14" t="n"/>
      <c r="O609" s="14" t="n"/>
      <c r="P609" s="13">
        <f>IF(OR(A609="",C609=""),"",IF(L609&lt;&gt;"","Returned",IF(I609="","Out",IF(NOW()&gt;I609+J609,"OVERDUE","Out"))))</f>
        <v/>
      </c>
      <c r="Q609" s="15">
        <f>IF(OR(A609="",B609=""),"",ROUND((IF(L609="",NOW(),L609+M609)-(A609+B609))*24,1))</f>
        <v/>
      </c>
      <c r="R609" s="16">
        <f>IF(OR(A609="",B609=""),"",A609+B609)</f>
        <v/>
      </c>
    </row>
    <row r="610">
      <c r="A610" s="10" t="n"/>
      <c r="B610" s="11" t="n"/>
      <c r="C610" s="12" t="n"/>
      <c r="D610" s="13">
        <f>IF(C610="","",IFERROR(VLOOKUP(C610,'Key inventory'!$A$5:$C$104,2,FALSE),""))</f>
        <v/>
      </c>
      <c r="E610" s="13">
        <f>IF(C610="","",IFERROR(VLOOKUP(C610,'Key inventory'!$A$5:$C$104,3,FALSE),""))</f>
        <v/>
      </c>
      <c r="F610" s="14" t="n"/>
      <c r="G610" s="12" t="n"/>
      <c r="H610" s="14" t="n"/>
      <c r="I610" s="10" t="n"/>
      <c r="J610" s="11" t="n"/>
      <c r="K610" s="14" t="n"/>
      <c r="L610" s="10" t="n"/>
      <c r="M610" s="11" t="n"/>
      <c r="N610" s="14" t="n"/>
      <c r="O610" s="14" t="n"/>
      <c r="P610" s="13">
        <f>IF(OR(A610="",C610=""),"",IF(L610&lt;&gt;"","Returned",IF(I610="","Out",IF(NOW()&gt;I610+J610,"OVERDUE","Out"))))</f>
        <v/>
      </c>
      <c r="Q610" s="15">
        <f>IF(OR(A610="",B610=""),"",ROUND((IF(L610="",NOW(),L610+M610)-(A610+B610))*24,1))</f>
        <v/>
      </c>
      <c r="R610" s="16">
        <f>IF(OR(A610="",B610=""),"",A610+B610)</f>
        <v/>
      </c>
    </row>
    <row r="611">
      <c r="A611" s="10" t="n"/>
      <c r="B611" s="11" t="n"/>
      <c r="C611" s="12" t="n"/>
      <c r="D611" s="13">
        <f>IF(C611="","",IFERROR(VLOOKUP(C611,'Key inventory'!$A$5:$C$104,2,FALSE),""))</f>
        <v/>
      </c>
      <c r="E611" s="13">
        <f>IF(C611="","",IFERROR(VLOOKUP(C611,'Key inventory'!$A$5:$C$104,3,FALSE),""))</f>
        <v/>
      </c>
      <c r="F611" s="14" t="n"/>
      <c r="G611" s="12" t="n"/>
      <c r="H611" s="14" t="n"/>
      <c r="I611" s="10" t="n"/>
      <c r="J611" s="11" t="n"/>
      <c r="K611" s="14" t="n"/>
      <c r="L611" s="10" t="n"/>
      <c r="M611" s="11" t="n"/>
      <c r="N611" s="14" t="n"/>
      <c r="O611" s="14" t="n"/>
      <c r="P611" s="13">
        <f>IF(OR(A611="",C611=""),"",IF(L611&lt;&gt;"","Returned",IF(I611="","Out",IF(NOW()&gt;I611+J611,"OVERDUE","Out"))))</f>
        <v/>
      </c>
      <c r="Q611" s="15">
        <f>IF(OR(A611="",B611=""),"",ROUND((IF(L611="",NOW(),L611+M611)-(A611+B611))*24,1))</f>
        <v/>
      </c>
      <c r="R611" s="16">
        <f>IF(OR(A611="",B611=""),"",A611+B611)</f>
        <v/>
      </c>
    </row>
    <row r="612">
      <c r="A612" s="10" t="n"/>
      <c r="B612" s="11" t="n"/>
      <c r="C612" s="12" t="n"/>
      <c r="D612" s="13">
        <f>IF(C612="","",IFERROR(VLOOKUP(C612,'Key inventory'!$A$5:$C$104,2,FALSE),""))</f>
        <v/>
      </c>
      <c r="E612" s="13">
        <f>IF(C612="","",IFERROR(VLOOKUP(C612,'Key inventory'!$A$5:$C$104,3,FALSE),""))</f>
        <v/>
      </c>
      <c r="F612" s="14" t="n"/>
      <c r="G612" s="12" t="n"/>
      <c r="H612" s="14" t="n"/>
      <c r="I612" s="10" t="n"/>
      <c r="J612" s="11" t="n"/>
      <c r="K612" s="14" t="n"/>
      <c r="L612" s="10" t="n"/>
      <c r="M612" s="11" t="n"/>
      <c r="N612" s="14" t="n"/>
      <c r="O612" s="14" t="n"/>
      <c r="P612" s="13">
        <f>IF(OR(A612="",C612=""),"",IF(L612&lt;&gt;"","Returned",IF(I612="","Out",IF(NOW()&gt;I612+J612,"OVERDUE","Out"))))</f>
        <v/>
      </c>
      <c r="Q612" s="15">
        <f>IF(OR(A612="",B612=""),"",ROUND((IF(L612="",NOW(),L612+M612)-(A612+B612))*24,1))</f>
        <v/>
      </c>
      <c r="R612" s="16">
        <f>IF(OR(A612="",B612=""),"",A612+B612)</f>
        <v/>
      </c>
    </row>
    <row r="613">
      <c r="A613" s="10" t="n"/>
      <c r="B613" s="11" t="n"/>
      <c r="C613" s="12" t="n"/>
      <c r="D613" s="13">
        <f>IF(C613="","",IFERROR(VLOOKUP(C613,'Key inventory'!$A$5:$C$104,2,FALSE),""))</f>
        <v/>
      </c>
      <c r="E613" s="13">
        <f>IF(C613="","",IFERROR(VLOOKUP(C613,'Key inventory'!$A$5:$C$104,3,FALSE),""))</f>
        <v/>
      </c>
      <c r="F613" s="14" t="n"/>
      <c r="G613" s="12" t="n"/>
      <c r="H613" s="14" t="n"/>
      <c r="I613" s="10" t="n"/>
      <c r="J613" s="11" t="n"/>
      <c r="K613" s="14" t="n"/>
      <c r="L613" s="10" t="n"/>
      <c r="M613" s="11" t="n"/>
      <c r="N613" s="14" t="n"/>
      <c r="O613" s="14" t="n"/>
      <c r="P613" s="13">
        <f>IF(OR(A613="",C613=""),"",IF(L613&lt;&gt;"","Returned",IF(I613="","Out",IF(NOW()&gt;I613+J613,"OVERDUE","Out"))))</f>
        <v/>
      </c>
      <c r="Q613" s="15">
        <f>IF(OR(A613="",B613=""),"",ROUND((IF(L613="",NOW(),L613+M613)-(A613+B613))*24,1))</f>
        <v/>
      </c>
      <c r="R613" s="16">
        <f>IF(OR(A613="",B613=""),"",A613+B613)</f>
        <v/>
      </c>
    </row>
    <row r="614">
      <c r="A614" s="10" t="n"/>
      <c r="B614" s="11" t="n"/>
      <c r="C614" s="12" t="n"/>
      <c r="D614" s="13">
        <f>IF(C614="","",IFERROR(VLOOKUP(C614,'Key inventory'!$A$5:$C$104,2,FALSE),""))</f>
        <v/>
      </c>
      <c r="E614" s="13">
        <f>IF(C614="","",IFERROR(VLOOKUP(C614,'Key inventory'!$A$5:$C$104,3,FALSE),""))</f>
        <v/>
      </c>
      <c r="F614" s="14" t="n"/>
      <c r="G614" s="12" t="n"/>
      <c r="H614" s="14" t="n"/>
      <c r="I614" s="10" t="n"/>
      <c r="J614" s="11" t="n"/>
      <c r="K614" s="14" t="n"/>
      <c r="L614" s="10" t="n"/>
      <c r="M614" s="11" t="n"/>
      <c r="N614" s="14" t="n"/>
      <c r="O614" s="14" t="n"/>
      <c r="P614" s="13">
        <f>IF(OR(A614="",C614=""),"",IF(L614&lt;&gt;"","Returned",IF(I614="","Out",IF(NOW()&gt;I614+J614,"OVERDUE","Out"))))</f>
        <v/>
      </c>
      <c r="Q614" s="15">
        <f>IF(OR(A614="",B614=""),"",ROUND((IF(L614="",NOW(),L614+M614)-(A614+B614))*24,1))</f>
        <v/>
      </c>
      <c r="R614" s="16">
        <f>IF(OR(A614="",B614=""),"",A614+B614)</f>
        <v/>
      </c>
    </row>
    <row r="615">
      <c r="A615" s="10" t="n"/>
      <c r="B615" s="11" t="n"/>
      <c r="C615" s="12" t="n"/>
      <c r="D615" s="13">
        <f>IF(C615="","",IFERROR(VLOOKUP(C615,'Key inventory'!$A$5:$C$104,2,FALSE),""))</f>
        <v/>
      </c>
      <c r="E615" s="13">
        <f>IF(C615="","",IFERROR(VLOOKUP(C615,'Key inventory'!$A$5:$C$104,3,FALSE),""))</f>
        <v/>
      </c>
      <c r="F615" s="14" t="n"/>
      <c r="G615" s="12" t="n"/>
      <c r="H615" s="14" t="n"/>
      <c r="I615" s="10" t="n"/>
      <c r="J615" s="11" t="n"/>
      <c r="K615" s="14" t="n"/>
      <c r="L615" s="10" t="n"/>
      <c r="M615" s="11" t="n"/>
      <c r="N615" s="14" t="n"/>
      <c r="O615" s="14" t="n"/>
      <c r="P615" s="13">
        <f>IF(OR(A615="",C615=""),"",IF(L615&lt;&gt;"","Returned",IF(I615="","Out",IF(NOW()&gt;I615+J615,"OVERDUE","Out"))))</f>
        <v/>
      </c>
      <c r="Q615" s="15">
        <f>IF(OR(A615="",B615=""),"",ROUND((IF(L615="",NOW(),L615+M615)-(A615+B615))*24,1))</f>
        <v/>
      </c>
      <c r="R615" s="16">
        <f>IF(OR(A615="",B615=""),"",A615+B615)</f>
        <v/>
      </c>
    </row>
    <row r="616">
      <c r="A616" s="10" t="n"/>
      <c r="B616" s="11" t="n"/>
      <c r="C616" s="12" t="n"/>
      <c r="D616" s="13">
        <f>IF(C616="","",IFERROR(VLOOKUP(C616,'Key inventory'!$A$5:$C$104,2,FALSE),""))</f>
        <v/>
      </c>
      <c r="E616" s="13">
        <f>IF(C616="","",IFERROR(VLOOKUP(C616,'Key inventory'!$A$5:$C$104,3,FALSE),""))</f>
        <v/>
      </c>
      <c r="F616" s="14" t="n"/>
      <c r="G616" s="12" t="n"/>
      <c r="H616" s="14" t="n"/>
      <c r="I616" s="10" t="n"/>
      <c r="J616" s="11" t="n"/>
      <c r="K616" s="14" t="n"/>
      <c r="L616" s="10" t="n"/>
      <c r="M616" s="11" t="n"/>
      <c r="N616" s="14" t="n"/>
      <c r="O616" s="14" t="n"/>
      <c r="P616" s="13">
        <f>IF(OR(A616="",C616=""),"",IF(L616&lt;&gt;"","Returned",IF(I616="","Out",IF(NOW()&gt;I616+J616,"OVERDUE","Out"))))</f>
        <v/>
      </c>
      <c r="Q616" s="15">
        <f>IF(OR(A616="",B616=""),"",ROUND((IF(L616="",NOW(),L616+M616)-(A616+B616))*24,1))</f>
        <v/>
      </c>
      <c r="R616" s="16">
        <f>IF(OR(A616="",B616=""),"",A616+B616)</f>
        <v/>
      </c>
    </row>
    <row r="617">
      <c r="A617" s="10" t="n"/>
      <c r="B617" s="11" t="n"/>
      <c r="C617" s="12" t="n"/>
      <c r="D617" s="13">
        <f>IF(C617="","",IFERROR(VLOOKUP(C617,'Key inventory'!$A$5:$C$104,2,FALSE),""))</f>
        <v/>
      </c>
      <c r="E617" s="13">
        <f>IF(C617="","",IFERROR(VLOOKUP(C617,'Key inventory'!$A$5:$C$104,3,FALSE),""))</f>
        <v/>
      </c>
      <c r="F617" s="14" t="n"/>
      <c r="G617" s="12" t="n"/>
      <c r="H617" s="14" t="n"/>
      <c r="I617" s="10" t="n"/>
      <c r="J617" s="11" t="n"/>
      <c r="K617" s="14" t="n"/>
      <c r="L617" s="10" t="n"/>
      <c r="M617" s="11" t="n"/>
      <c r="N617" s="14" t="n"/>
      <c r="O617" s="14" t="n"/>
      <c r="P617" s="13">
        <f>IF(OR(A617="",C617=""),"",IF(L617&lt;&gt;"","Returned",IF(I617="","Out",IF(NOW()&gt;I617+J617,"OVERDUE","Out"))))</f>
        <v/>
      </c>
      <c r="Q617" s="15">
        <f>IF(OR(A617="",B617=""),"",ROUND((IF(L617="",NOW(),L617+M617)-(A617+B617))*24,1))</f>
        <v/>
      </c>
      <c r="R617" s="16">
        <f>IF(OR(A617="",B617=""),"",A617+B617)</f>
        <v/>
      </c>
    </row>
    <row r="618">
      <c r="A618" s="10" t="n"/>
      <c r="B618" s="11" t="n"/>
      <c r="C618" s="12" t="n"/>
      <c r="D618" s="13">
        <f>IF(C618="","",IFERROR(VLOOKUP(C618,'Key inventory'!$A$5:$C$104,2,FALSE),""))</f>
        <v/>
      </c>
      <c r="E618" s="13">
        <f>IF(C618="","",IFERROR(VLOOKUP(C618,'Key inventory'!$A$5:$C$104,3,FALSE),""))</f>
        <v/>
      </c>
      <c r="F618" s="14" t="n"/>
      <c r="G618" s="12" t="n"/>
      <c r="H618" s="14" t="n"/>
      <c r="I618" s="10" t="n"/>
      <c r="J618" s="11" t="n"/>
      <c r="K618" s="14" t="n"/>
      <c r="L618" s="10" t="n"/>
      <c r="M618" s="11" t="n"/>
      <c r="N618" s="14" t="n"/>
      <c r="O618" s="14" t="n"/>
      <c r="P618" s="13">
        <f>IF(OR(A618="",C618=""),"",IF(L618&lt;&gt;"","Returned",IF(I618="","Out",IF(NOW()&gt;I618+J618,"OVERDUE","Out"))))</f>
        <v/>
      </c>
      <c r="Q618" s="15">
        <f>IF(OR(A618="",B618=""),"",ROUND((IF(L618="",NOW(),L618+M618)-(A618+B618))*24,1))</f>
        <v/>
      </c>
      <c r="R618" s="16">
        <f>IF(OR(A618="",B618=""),"",A618+B618)</f>
        <v/>
      </c>
    </row>
    <row r="619">
      <c r="A619" s="10" t="n"/>
      <c r="B619" s="11" t="n"/>
      <c r="C619" s="12" t="n"/>
      <c r="D619" s="13">
        <f>IF(C619="","",IFERROR(VLOOKUP(C619,'Key inventory'!$A$5:$C$104,2,FALSE),""))</f>
        <v/>
      </c>
      <c r="E619" s="13">
        <f>IF(C619="","",IFERROR(VLOOKUP(C619,'Key inventory'!$A$5:$C$104,3,FALSE),""))</f>
        <v/>
      </c>
      <c r="F619" s="14" t="n"/>
      <c r="G619" s="12" t="n"/>
      <c r="H619" s="14" t="n"/>
      <c r="I619" s="10" t="n"/>
      <c r="J619" s="11" t="n"/>
      <c r="K619" s="14" t="n"/>
      <c r="L619" s="10" t="n"/>
      <c r="M619" s="11" t="n"/>
      <c r="N619" s="14" t="n"/>
      <c r="O619" s="14" t="n"/>
      <c r="P619" s="13">
        <f>IF(OR(A619="",C619=""),"",IF(L619&lt;&gt;"","Returned",IF(I619="","Out",IF(NOW()&gt;I619+J619,"OVERDUE","Out"))))</f>
        <v/>
      </c>
      <c r="Q619" s="15">
        <f>IF(OR(A619="",B619=""),"",ROUND((IF(L619="",NOW(),L619+M619)-(A619+B619))*24,1))</f>
        <v/>
      </c>
      <c r="R619" s="16">
        <f>IF(OR(A619="",B619=""),"",A619+B619)</f>
        <v/>
      </c>
    </row>
    <row r="620">
      <c r="A620" s="10" t="n"/>
      <c r="B620" s="11" t="n"/>
      <c r="C620" s="12" t="n"/>
      <c r="D620" s="13">
        <f>IF(C620="","",IFERROR(VLOOKUP(C620,'Key inventory'!$A$5:$C$104,2,FALSE),""))</f>
        <v/>
      </c>
      <c r="E620" s="13">
        <f>IF(C620="","",IFERROR(VLOOKUP(C620,'Key inventory'!$A$5:$C$104,3,FALSE),""))</f>
        <v/>
      </c>
      <c r="F620" s="14" t="n"/>
      <c r="G620" s="12" t="n"/>
      <c r="H620" s="14" t="n"/>
      <c r="I620" s="10" t="n"/>
      <c r="J620" s="11" t="n"/>
      <c r="K620" s="14" t="n"/>
      <c r="L620" s="10" t="n"/>
      <c r="M620" s="11" t="n"/>
      <c r="N620" s="14" t="n"/>
      <c r="O620" s="14" t="n"/>
      <c r="P620" s="13">
        <f>IF(OR(A620="",C620=""),"",IF(L620&lt;&gt;"","Returned",IF(I620="","Out",IF(NOW()&gt;I620+J620,"OVERDUE","Out"))))</f>
        <v/>
      </c>
      <c r="Q620" s="15">
        <f>IF(OR(A620="",B620=""),"",ROUND((IF(L620="",NOW(),L620+M620)-(A620+B620))*24,1))</f>
        <v/>
      </c>
      <c r="R620" s="16">
        <f>IF(OR(A620="",B620=""),"",A620+B620)</f>
        <v/>
      </c>
    </row>
    <row r="621">
      <c r="A621" s="10" t="n"/>
      <c r="B621" s="11" t="n"/>
      <c r="C621" s="12" t="n"/>
      <c r="D621" s="13">
        <f>IF(C621="","",IFERROR(VLOOKUP(C621,'Key inventory'!$A$5:$C$104,2,FALSE),""))</f>
        <v/>
      </c>
      <c r="E621" s="13">
        <f>IF(C621="","",IFERROR(VLOOKUP(C621,'Key inventory'!$A$5:$C$104,3,FALSE),""))</f>
        <v/>
      </c>
      <c r="F621" s="14" t="n"/>
      <c r="G621" s="12" t="n"/>
      <c r="H621" s="14" t="n"/>
      <c r="I621" s="10" t="n"/>
      <c r="J621" s="11" t="n"/>
      <c r="K621" s="14" t="n"/>
      <c r="L621" s="10" t="n"/>
      <c r="M621" s="11" t="n"/>
      <c r="N621" s="14" t="n"/>
      <c r="O621" s="14" t="n"/>
      <c r="P621" s="13">
        <f>IF(OR(A621="",C621=""),"",IF(L621&lt;&gt;"","Returned",IF(I621="","Out",IF(NOW()&gt;I621+J621,"OVERDUE","Out"))))</f>
        <v/>
      </c>
      <c r="Q621" s="15">
        <f>IF(OR(A621="",B621=""),"",ROUND((IF(L621="",NOW(),L621+M621)-(A621+B621))*24,1))</f>
        <v/>
      </c>
      <c r="R621" s="16">
        <f>IF(OR(A621="",B621=""),"",A621+B621)</f>
        <v/>
      </c>
    </row>
    <row r="622">
      <c r="A622" s="10" t="n"/>
      <c r="B622" s="11" t="n"/>
      <c r="C622" s="12" t="n"/>
      <c r="D622" s="13">
        <f>IF(C622="","",IFERROR(VLOOKUP(C622,'Key inventory'!$A$5:$C$104,2,FALSE),""))</f>
        <v/>
      </c>
      <c r="E622" s="13">
        <f>IF(C622="","",IFERROR(VLOOKUP(C622,'Key inventory'!$A$5:$C$104,3,FALSE),""))</f>
        <v/>
      </c>
      <c r="F622" s="14" t="n"/>
      <c r="G622" s="12" t="n"/>
      <c r="H622" s="14" t="n"/>
      <c r="I622" s="10" t="n"/>
      <c r="J622" s="11" t="n"/>
      <c r="K622" s="14" t="n"/>
      <c r="L622" s="10" t="n"/>
      <c r="M622" s="11" t="n"/>
      <c r="N622" s="14" t="n"/>
      <c r="O622" s="14" t="n"/>
      <c r="P622" s="13">
        <f>IF(OR(A622="",C622=""),"",IF(L622&lt;&gt;"","Returned",IF(I622="","Out",IF(NOW()&gt;I622+J622,"OVERDUE","Out"))))</f>
        <v/>
      </c>
      <c r="Q622" s="15">
        <f>IF(OR(A622="",B622=""),"",ROUND((IF(L622="",NOW(),L622+M622)-(A622+B622))*24,1))</f>
        <v/>
      </c>
      <c r="R622" s="16">
        <f>IF(OR(A622="",B622=""),"",A622+B622)</f>
        <v/>
      </c>
    </row>
    <row r="623">
      <c r="A623" s="10" t="n"/>
      <c r="B623" s="11" t="n"/>
      <c r="C623" s="12" t="n"/>
      <c r="D623" s="13">
        <f>IF(C623="","",IFERROR(VLOOKUP(C623,'Key inventory'!$A$5:$C$104,2,FALSE),""))</f>
        <v/>
      </c>
      <c r="E623" s="13">
        <f>IF(C623="","",IFERROR(VLOOKUP(C623,'Key inventory'!$A$5:$C$104,3,FALSE),""))</f>
        <v/>
      </c>
      <c r="F623" s="14" t="n"/>
      <c r="G623" s="12" t="n"/>
      <c r="H623" s="14" t="n"/>
      <c r="I623" s="10" t="n"/>
      <c r="J623" s="11" t="n"/>
      <c r="K623" s="14" t="n"/>
      <c r="L623" s="10" t="n"/>
      <c r="M623" s="11" t="n"/>
      <c r="N623" s="14" t="n"/>
      <c r="O623" s="14" t="n"/>
      <c r="P623" s="13">
        <f>IF(OR(A623="",C623=""),"",IF(L623&lt;&gt;"","Returned",IF(I623="","Out",IF(NOW()&gt;I623+J623,"OVERDUE","Out"))))</f>
        <v/>
      </c>
      <c r="Q623" s="15">
        <f>IF(OR(A623="",B623=""),"",ROUND((IF(L623="",NOW(),L623+M623)-(A623+B623))*24,1))</f>
        <v/>
      </c>
      <c r="R623" s="16">
        <f>IF(OR(A623="",B623=""),"",A623+B623)</f>
        <v/>
      </c>
    </row>
    <row r="624">
      <c r="A624" s="10" t="n"/>
      <c r="B624" s="11" t="n"/>
      <c r="C624" s="12" t="n"/>
      <c r="D624" s="13">
        <f>IF(C624="","",IFERROR(VLOOKUP(C624,'Key inventory'!$A$5:$C$104,2,FALSE),""))</f>
        <v/>
      </c>
      <c r="E624" s="13">
        <f>IF(C624="","",IFERROR(VLOOKUP(C624,'Key inventory'!$A$5:$C$104,3,FALSE),""))</f>
        <v/>
      </c>
      <c r="F624" s="14" t="n"/>
      <c r="G624" s="12" t="n"/>
      <c r="H624" s="14" t="n"/>
      <c r="I624" s="10" t="n"/>
      <c r="J624" s="11" t="n"/>
      <c r="K624" s="14" t="n"/>
      <c r="L624" s="10" t="n"/>
      <c r="M624" s="11" t="n"/>
      <c r="N624" s="14" t="n"/>
      <c r="O624" s="14" t="n"/>
      <c r="P624" s="13">
        <f>IF(OR(A624="",C624=""),"",IF(L624&lt;&gt;"","Returned",IF(I624="","Out",IF(NOW()&gt;I624+J624,"OVERDUE","Out"))))</f>
        <v/>
      </c>
      <c r="Q624" s="15">
        <f>IF(OR(A624="",B624=""),"",ROUND((IF(L624="",NOW(),L624+M624)-(A624+B624))*24,1))</f>
        <v/>
      </c>
      <c r="R624" s="16">
        <f>IF(OR(A624="",B624=""),"",A624+B624)</f>
        <v/>
      </c>
    </row>
    <row r="625">
      <c r="A625" s="10" t="n"/>
      <c r="B625" s="11" t="n"/>
      <c r="C625" s="12" t="n"/>
      <c r="D625" s="13">
        <f>IF(C625="","",IFERROR(VLOOKUP(C625,'Key inventory'!$A$5:$C$104,2,FALSE),""))</f>
        <v/>
      </c>
      <c r="E625" s="13">
        <f>IF(C625="","",IFERROR(VLOOKUP(C625,'Key inventory'!$A$5:$C$104,3,FALSE),""))</f>
        <v/>
      </c>
      <c r="F625" s="14" t="n"/>
      <c r="G625" s="12" t="n"/>
      <c r="H625" s="14" t="n"/>
      <c r="I625" s="10" t="n"/>
      <c r="J625" s="11" t="n"/>
      <c r="K625" s="14" t="n"/>
      <c r="L625" s="10" t="n"/>
      <c r="M625" s="11" t="n"/>
      <c r="N625" s="14" t="n"/>
      <c r="O625" s="14" t="n"/>
      <c r="P625" s="13">
        <f>IF(OR(A625="",C625=""),"",IF(L625&lt;&gt;"","Returned",IF(I625="","Out",IF(NOW()&gt;I625+J625,"OVERDUE","Out"))))</f>
        <v/>
      </c>
      <c r="Q625" s="15">
        <f>IF(OR(A625="",B625=""),"",ROUND((IF(L625="",NOW(),L625+M625)-(A625+B625))*24,1))</f>
        <v/>
      </c>
      <c r="R625" s="16">
        <f>IF(OR(A625="",B625=""),"",A625+B625)</f>
        <v/>
      </c>
    </row>
    <row r="626">
      <c r="A626" s="10" t="n"/>
      <c r="B626" s="11" t="n"/>
      <c r="C626" s="12" t="n"/>
      <c r="D626" s="13">
        <f>IF(C626="","",IFERROR(VLOOKUP(C626,'Key inventory'!$A$5:$C$104,2,FALSE),""))</f>
        <v/>
      </c>
      <c r="E626" s="13">
        <f>IF(C626="","",IFERROR(VLOOKUP(C626,'Key inventory'!$A$5:$C$104,3,FALSE),""))</f>
        <v/>
      </c>
      <c r="F626" s="14" t="n"/>
      <c r="G626" s="12" t="n"/>
      <c r="H626" s="14" t="n"/>
      <c r="I626" s="10" t="n"/>
      <c r="J626" s="11" t="n"/>
      <c r="K626" s="14" t="n"/>
      <c r="L626" s="10" t="n"/>
      <c r="M626" s="11" t="n"/>
      <c r="N626" s="14" t="n"/>
      <c r="O626" s="14" t="n"/>
      <c r="P626" s="13">
        <f>IF(OR(A626="",C626=""),"",IF(L626&lt;&gt;"","Returned",IF(I626="","Out",IF(NOW()&gt;I626+J626,"OVERDUE","Out"))))</f>
        <v/>
      </c>
      <c r="Q626" s="15">
        <f>IF(OR(A626="",B626=""),"",ROUND((IF(L626="",NOW(),L626+M626)-(A626+B626))*24,1))</f>
        <v/>
      </c>
      <c r="R626" s="16">
        <f>IF(OR(A626="",B626=""),"",A626+B626)</f>
        <v/>
      </c>
    </row>
    <row r="627">
      <c r="A627" s="10" t="n"/>
      <c r="B627" s="11" t="n"/>
      <c r="C627" s="12" t="n"/>
      <c r="D627" s="13">
        <f>IF(C627="","",IFERROR(VLOOKUP(C627,'Key inventory'!$A$5:$C$104,2,FALSE),""))</f>
        <v/>
      </c>
      <c r="E627" s="13">
        <f>IF(C627="","",IFERROR(VLOOKUP(C627,'Key inventory'!$A$5:$C$104,3,FALSE),""))</f>
        <v/>
      </c>
      <c r="F627" s="14" t="n"/>
      <c r="G627" s="12" t="n"/>
      <c r="H627" s="14" t="n"/>
      <c r="I627" s="10" t="n"/>
      <c r="J627" s="11" t="n"/>
      <c r="K627" s="14" t="n"/>
      <c r="L627" s="10" t="n"/>
      <c r="M627" s="11" t="n"/>
      <c r="N627" s="14" t="n"/>
      <c r="O627" s="14" t="n"/>
      <c r="P627" s="13">
        <f>IF(OR(A627="",C627=""),"",IF(L627&lt;&gt;"","Returned",IF(I627="","Out",IF(NOW()&gt;I627+J627,"OVERDUE","Out"))))</f>
        <v/>
      </c>
      <c r="Q627" s="15">
        <f>IF(OR(A627="",B627=""),"",ROUND((IF(L627="",NOW(),L627+M627)-(A627+B627))*24,1))</f>
        <v/>
      </c>
      <c r="R627" s="16">
        <f>IF(OR(A627="",B627=""),"",A627+B627)</f>
        <v/>
      </c>
    </row>
    <row r="628">
      <c r="A628" s="10" t="n"/>
      <c r="B628" s="11" t="n"/>
      <c r="C628" s="12" t="n"/>
      <c r="D628" s="13">
        <f>IF(C628="","",IFERROR(VLOOKUP(C628,'Key inventory'!$A$5:$C$104,2,FALSE),""))</f>
        <v/>
      </c>
      <c r="E628" s="13">
        <f>IF(C628="","",IFERROR(VLOOKUP(C628,'Key inventory'!$A$5:$C$104,3,FALSE),""))</f>
        <v/>
      </c>
      <c r="F628" s="14" t="n"/>
      <c r="G628" s="12" t="n"/>
      <c r="H628" s="14" t="n"/>
      <c r="I628" s="10" t="n"/>
      <c r="J628" s="11" t="n"/>
      <c r="K628" s="14" t="n"/>
      <c r="L628" s="10" t="n"/>
      <c r="M628" s="11" t="n"/>
      <c r="N628" s="14" t="n"/>
      <c r="O628" s="14" t="n"/>
      <c r="P628" s="13">
        <f>IF(OR(A628="",C628=""),"",IF(L628&lt;&gt;"","Returned",IF(I628="","Out",IF(NOW()&gt;I628+J628,"OVERDUE","Out"))))</f>
        <v/>
      </c>
      <c r="Q628" s="15">
        <f>IF(OR(A628="",B628=""),"",ROUND((IF(L628="",NOW(),L628+M628)-(A628+B628))*24,1))</f>
        <v/>
      </c>
      <c r="R628" s="16">
        <f>IF(OR(A628="",B628=""),"",A628+B628)</f>
        <v/>
      </c>
    </row>
    <row r="629">
      <c r="A629" s="10" t="n"/>
      <c r="B629" s="11" t="n"/>
      <c r="C629" s="12" t="n"/>
      <c r="D629" s="13">
        <f>IF(C629="","",IFERROR(VLOOKUP(C629,'Key inventory'!$A$5:$C$104,2,FALSE),""))</f>
        <v/>
      </c>
      <c r="E629" s="13">
        <f>IF(C629="","",IFERROR(VLOOKUP(C629,'Key inventory'!$A$5:$C$104,3,FALSE),""))</f>
        <v/>
      </c>
      <c r="F629" s="14" t="n"/>
      <c r="G629" s="12" t="n"/>
      <c r="H629" s="14" t="n"/>
      <c r="I629" s="10" t="n"/>
      <c r="J629" s="11" t="n"/>
      <c r="K629" s="14" t="n"/>
      <c r="L629" s="10" t="n"/>
      <c r="M629" s="11" t="n"/>
      <c r="N629" s="14" t="n"/>
      <c r="O629" s="14" t="n"/>
      <c r="P629" s="13">
        <f>IF(OR(A629="",C629=""),"",IF(L629&lt;&gt;"","Returned",IF(I629="","Out",IF(NOW()&gt;I629+J629,"OVERDUE","Out"))))</f>
        <v/>
      </c>
      <c r="Q629" s="15">
        <f>IF(OR(A629="",B629=""),"",ROUND((IF(L629="",NOW(),L629+M629)-(A629+B629))*24,1))</f>
        <v/>
      </c>
      <c r="R629" s="16">
        <f>IF(OR(A629="",B629=""),"",A629+B629)</f>
        <v/>
      </c>
    </row>
    <row r="630">
      <c r="A630" s="10" t="n"/>
      <c r="B630" s="11" t="n"/>
      <c r="C630" s="12" t="n"/>
      <c r="D630" s="13">
        <f>IF(C630="","",IFERROR(VLOOKUP(C630,'Key inventory'!$A$5:$C$104,2,FALSE),""))</f>
        <v/>
      </c>
      <c r="E630" s="13">
        <f>IF(C630="","",IFERROR(VLOOKUP(C630,'Key inventory'!$A$5:$C$104,3,FALSE),""))</f>
        <v/>
      </c>
      <c r="F630" s="14" t="n"/>
      <c r="G630" s="12" t="n"/>
      <c r="H630" s="14" t="n"/>
      <c r="I630" s="10" t="n"/>
      <c r="J630" s="11" t="n"/>
      <c r="K630" s="14" t="n"/>
      <c r="L630" s="10" t="n"/>
      <c r="M630" s="11" t="n"/>
      <c r="N630" s="14" t="n"/>
      <c r="O630" s="14" t="n"/>
      <c r="P630" s="13">
        <f>IF(OR(A630="",C630=""),"",IF(L630&lt;&gt;"","Returned",IF(I630="","Out",IF(NOW()&gt;I630+J630,"OVERDUE","Out"))))</f>
        <v/>
      </c>
      <c r="Q630" s="15">
        <f>IF(OR(A630="",B630=""),"",ROUND((IF(L630="",NOW(),L630+M630)-(A630+B630))*24,1))</f>
        <v/>
      </c>
      <c r="R630" s="16">
        <f>IF(OR(A630="",B630=""),"",A630+B630)</f>
        <v/>
      </c>
    </row>
    <row r="631">
      <c r="A631" s="10" t="n"/>
      <c r="B631" s="11" t="n"/>
      <c r="C631" s="12" t="n"/>
      <c r="D631" s="13">
        <f>IF(C631="","",IFERROR(VLOOKUP(C631,'Key inventory'!$A$5:$C$104,2,FALSE),""))</f>
        <v/>
      </c>
      <c r="E631" s="13">
        <f>IF(C631="","",IFERROR(VLOOKUP(C631,'Key inventory'!$A$5:$C$104,3,FALSE),""))</f>
        <v/>
      </c>
      <c r="F631" s="14" t="n"/>
      <c r="G631" s="12" t="n"/>
      <c r="H631" s="14" t="n"/>
      <c r="I631" s="10" t="n"/>
      <c r="J631" s="11" t="n"/>
      <c r="K631" s="14" t="n"/>
      <c r="L631" s="10" t="n"/>
      <c r="M631" s="11" t="n"/>
      <c r="N631" s="14" t="n"/>
      <c r="O631" s="14" t="n"/>
      <c r="P631" s="13">
        <f>IF(OR(A631="",C631=""),"",IF(L631&lt;&gt;"","Returned",IF(I631="","Out",IF(NOW()&gt;I631+J631,"OVERDUE","Out"))))</f>
        <v/>
      </c>
      <c r="Q631" s="15">
        <f>IF(OR(A631="",B631=""),"",ROUND((IF(L631="",NOW(),L631+M631)-(A631+B631))*24,1))</f>
        <v/>
      </c>
      <c r="R631" s="16">
        <f>IF(OR(A631="",B631=""),"",A631+B631)</f>
        <v/>
      </c>
    </row>
    <row r="632">
      <c r="A632" s="10" t="n"/>
      <c r="B632" s="11" t="n"/>
      <c r="C632" s="12" t="n"/>
      <c r="D632" s="13">
        <f>IF(C632="","",IFERROR(VLOOKUP(C632,'Key inventory'!$A$5:$C$104,2,FALSE),""))</f>
        <v/>
      </c>
      <c r="E632" s="13">
        <f>IF(C632="","",IFERROR(VLOOKUP(C632,'Key inventory'!$A$5:$C$104,3,FALSE),""))</f>
        <v/>
      </c>
      <c r="F632" s="14" t="n"/>
      <c r="G632" s="12" t="n"/>
      <c r="H632" s="14" t="n"/>
      <c r="I632" s="10" t="n"/>
      <c r="J632" s="11" t="n"/>
      <c r="K632" s="14" t="n"/>
      <c r="L632" s="10" t="n"/>
      <c r="M632" s="11" t="n"/>
      <c r="N632" s="14" t="n"/>
      <c r="O632" s="14" t="n"/>
      <c r="P632" s="13">
        <f>IF(OR(A632="",C632=""),"",IF(L632&lt;&gt;"","Returned",IF(I632="","Out",IF(NOW()&gt;I632+J632,"OVERDUE","Out"))))</f>
        <v/>
      </c>
      <c r="Q632" s="15">
        <f>IF(OR(A632="",B632=""),"",ROUND((IF(L632="",NOW(),L632+M632)-(A632+B632))*24,1))</f>
        <v/>
      </c>
      <c r="R632" s="16">
        <f>IF(OR(A632="",B632=""),"",A632+B632)</f>
        <v/>
      </c>
    </row>
    <row r="633">
      <c r="A633" s="10" t="n"/>
      <c r="B633" s="11" t="n"/>
      <c r="C633" s="12" t="n"/>
      <c r="D633" s="13">
        <f>IF(C633="","",IFERROR(VLOOKUP(C633,'Key inventory'!$A$5:$C$104,2,FALSE),""))</f>
        <v/>
      </c>
      <c r="E633" s="13">
        <f>IF(C633="","",IFERROR(VLOOKUP(C633,'Key inventory'!$A$5:$C$104,3,FALSE),""))</f>
        <v/>
      </c>
      <c r="F633" s="14" t="n"/>
      <c r="G633" s="12" t="n"/>
      <c r="H633" s="14" t="n"/>
      <c r="I633" s="10" t="n"/>
      <c r="J633" s="11" t="n"/>
      <c r="K633" s="14" t="n"/>
      <c r="L633" s="10" t="n"/>
      <c r="M633" s="11" t="n"/>
      <c r="N633" s="14" t="n"/>
      <c r="O633" s="14" t="n"/>
      <c r="P633" s="13">
        <f>IF(OR(A633="",C633=""),"",IF(L633&lt;&gt;"","Returned",IF(I633="","Out",IF(NOW()&gt;I633+J633,"OVERDUE","Out"))))</f>
        <v/>
      </c>
      <c r="Q633" s="15">
        <f>IF(OR(A633="",B633=""),"",ROUND((IF(L633="",NOW(),L633+M633)-(A633+B633))*24,1))</f>
        <v/>
      </c>
      <c r="R633" s="16">
        <f>IF(OR(A633="",B633=""),"",A633+B633)</f>
        <v/>
      </c>
    </row>
    <row r="634">
      <c r="A634" s="10" t="n"/>
      <c r="B634" s="11" t="n"/>
      <c r="C634" s="12" t="n"/>
      <c r="D634" s="13">
        <f>IF(C634="","",IFERROR(VLOOKUP(C634,'Key inventory'!$A$5:$C$104,2,FALSE),""))</f>
        <v/>
      </c>
      <c r="E634" s="13">
        <f>IF(C634="","",IFERROR(VLOOKUP(C634,'Key inventory'!$A$5:$C$104,3,FALSE),""))</f>
        <v/>
      </c>
      <c r="F634" s="14" t="n"/>
      <c r="G634" s="12" t="n"/>
      <c r="H634" s="14" t="n"/>
      <c r="I634" s="10" t="n"/>
      <c r="J634" s="11" t="n"/>
      <c r="K634" s="14" t="n"/>
      <c r="L634" s="10" t="n"/>
      <c r="M634" s="11" t="n"/>
      <c r="N634" s="14" t="n"/>
      <c r="O634" s="14" t="n"/>
      <c r="P634" s="13">
        <f>IF(OR(A634="",C634=""),"",IF(L634&lt;&gt;"","Returned",IF(I634="","Out",IF(NOW()&gt;I634+J634,"OVERDUE","Out"))))</f>
        <v/>
      </c>
      <c r="Q634" s="15">
        <f>IF(OR(A634="",B634=""),"",ROUND((IF(L634="",NOW(),L634+M634)-(A634+B634))*24,1))</f>
        <v/>
      </c>
      <c r="R634" s="16">
        <f>IF(OR(A634="",B634=""),"",A634+B634)</f>
        <v/>
      </c>
    </row>
    <row r="635">
      <c r="A635" s="10" t="n"/>
      <c r="B635" s="11" t="n"/>
      <c r="C635" s="12" t="n"/>
      <c r="D635" s="13">
        <f>IF(C635="","",IFERROR(VLOOKUP(C635,'Key inventory'!$A$5:$C$104,2,FALSE),""))</f>
        <v/>
      </c>
      <c r="E635" s="13">
        <f>IF(C635="","",IFERROR(VLOOKUP(C635,'Key inventory'!$A$5:$C$104,3,FALSE),""))</f>
        <v/>
      </c>
      <c r="F635" s="14" t="n"/>
      <c r="G635" s="12" t="n"/>
      <c r="H635" s="14" t="n"/>
      <c r="I635" s="10" t="n"/>
      <c r="J635" s="11" t="n"/>
      <c r="K635" s="14" t="n"/>
      <c r="L635" s="10" t="n"/>
      <c r="M635" s="11" t="n"/>
      <c r="N635" s="14" t="n"/>
      <c r="O635" s="14" t="n"/>
      <c r="P635" s="13">
        <f>IF(OR(A635="",C635=""),"",IF(L635&lt;&gt;"","Returned",IF(I635="","Out",IF(NOW()&gt;I635+J635,"OVERDUE","Out"))))</f>
        <v/>
      </c>
      <c r="Q635" s="15">
        <f>IF(OR(A635="",B635=""),"",ROUND((IF(L635="",NOW(),L635+M635)-(A635+B635))*24,1))</f>
        <v/>
      </c>
      <c r="R635" s="16">
        <f>IF(OR(A635="",B635=""),"",A635+B635)</f>
        <v/>
      </c>
    </row>
    <row r="636">
      <c r="A636" s="10" t="n"/>
      <c r="B636" s="11" t="n"/>
      <c r="C636" s="12" t="n"/>
      <c r="D636" s="13">
        <f>IF(C636="","",IFERROR(VLOOKUP(C636,'Key inventory'!$A$5:$C$104,2,FALSE),""))</f>
        <v/>
      </c>
      <c r="E636" s="13">
        <f>IF(C636="","",IFERROR(VLOOKUP(C636,'Key inventory'!$A$5:$C$104,3,FALSE),""))</f>
        <v/>
      </c>
      <c r="F636" s="14" t="n"/>
      <c r="G636" s="12" t="n"/>
      <c r="H636" s="14" t="n"/>
      <c r="I636" s="10" t="n"/>
      <c r="J636" s="11" t="n"/>
      <c r="K636" s="14" t="n"/>
      <c r="L636" s="10" t="n"/>
      <c r="M636" s="11" t="n"/>
      <c r="N636" s="14" t="n"/>
      <c r="O636" s="14" t="n"/>
      <c r="P636" s="13">
        <f>IF(OR(A636="",C636=""),"",IF(L636&lt;&gt;"","Returned",IF(I636="","Out",IF(NOW()&gt;I636+J636,"OVERDUE","Out"))))</f>
        <v/>
      </c>
      <c r="Q636" s="15">
        <f>IF(OR(A636="",B636=""),"",ROUND((IF(L636="",NOW(),L636+M636)-(A636+B636))*24,1))</f>
        <v/>
      </c>
      <c r="R636" s="16">
        <f>IF(OR(A636="",B636=""),"",A636+B636)</f>
        <v/>
      </c>
    </row>
    <row r="637">
      <c r="A637" s="10" t="n"/>
      <c r="B637" s="11" t="n"/>
      <c r="C637" s="12" t="n"/>
      <c r="D637" s="13">
        <f>IF(C637="","",IFERROR(VLOOKUP(C637,'Key inventory'!$A$5:$C$104,2,FALSE),""))</f>
        <v/>
      </c>
      <c r="E637" s="13">
        <f>IF(C637="","",IFERROR(VLOOKUP(C637,'Key inventory'!$A$5:$C$104,3,FALSE),""))</f>
        <v/>
      </c>
      <c r="F637" s="14" t="n"/>
      <c r="G637" s="12" t="n"/>
      <c r="H637" s="14" t="n"/>
      <c r="I637" s="10" t="n"/>
      <c r="J637" s="11" t="n"/>
      <c r="K637" s="14" t="n"/>
      <c r="L637" s="10" t="n"/>
      <c r="M637" s="11" t="n"/>
      <c r="N637" s="14" t="n"/>
      <c r="O637" s="14" t="n"/>
      <c r="P637" s="13">
        <f>IF(OR(A637="",C637=""),"",IF(L637&lt;&gt;"","Returned",IF(I637="","Out",IF(NOW()&gt;I637+J637,"OVERDUE","Out"))))</f>
        <v/>
      </c>
      <c r="Q637" s="15">
        <f>IF(OR(A637="",B637=""),"",ROUND((IF(L637="",NOW(),L637+M637)-(A637+B637))*24,1))</f>
        <v/>
      </c>
      <c r="R637" s="16">
        <f>IF(OR(A637="",B637=""),"",A637+B637)</f>
        <v/>
      </c>
    </row>
    <row r="638">
      <c r="A638" s="10" t="n"/>
      <c r="B638" s="11" t="n"/>
      <c r="C638" s="12" t="n"/>
      <c r="D638" s="13">
        <f>IF(C638="","",IFERROR(VLOOKUP(C638,'Key inventory'!$A$5:$C$104,2,FALSE),""))</f>
        <v/>
      </c>
      <c r="E638" s="13">
        <f>IF(C638="","",IFERROR(VLOOKUP(C638,'Key inventory'!$A$5:$C$104,3,FALSE),""))</f>
        <v/>
      </c>
      <c r="F638" s="14" t="n"/>
      <c r="G638" s="12" t="n"/>
      <c r="H638" s="14" t="n"/>
      <c r="I638" s="10" t="n"/>
      <c r="J638" s="11" t="n"/>
      <c r="K638" s="14" t="n"/>
      <c r="L638" s="10" t="n"/>
      <c r="M638" s="11" t="n"/>
      <c r="N638" s="14" t="n"/>
      <c r="O638" s="14" t="n"/>
      <c r="P638" s="13">
        <f>IF(OR(A638="",C638=""),"",IF(L638&lt;&gt;"","Returned",IF(I638="","Out",IF(NOW()&gt;I638+J638,"OVERDUE","Out"))))</f>
        <v/>
      </c>
      <c r="Q638" s="15">
        <f>IF(OR(A638="",B638=""),"",ROUND((IF(L638="",NOW(),L638+M638)-(A638+B638))*24,1))</f>
        <v/>
      </c>
      <c r="R638" s="16">
        <f>IF(OR(A638="",B638=""),"",A638+B638)</f>
        <v/>
      </c>
    </row>
    <row r="639">
      <c r="A639" s="10" t="n"/>
      <c r="B639" s="11" t="n"/>
      <c r="C639" s="12" t="n"/>
      <c r="D639" s="13">
        <f>IF(C639="","",IFERROR(VLOOKUP(C639,'Key inventory'!$A$5:$C$104,2,FALSE),""))</f>
        <v/>
      </c>
      <c r="E639" s="13">
        <f>IF(C639="","",IFERROR(VLOOKUP(C639,'Key inventory'!$A$5:$C$104,3,FALSE),""))</f>
        <v/>
      </c>
      <c r="F639" s="14" t="n"/>
      <c r="G639" s="12" t="n"/>
      <c r="H639" s="14" t="n"/>
      <c r="I639" s="10" t="n"/>
      <c r="J639" s="11" t="n"/>
      <c r="K639" s="14" t="n"/>
      <c r="L639" s="10" t="n"/>
      <c r="M639" s="11" t="n"/>
      <c r="N639" s="14" t="n"/>
      <c r="O639" s="14" t="n"/>
      <c r="P639" s="13">
        <f>IF(OR(A639="",C639=""),"",IF(L639&lt;&gt;"","Returned",IF(I639="","Out",IF(NOW()&gt;I639+J639,"OVERDUE","Out"))))</f>
        <v/>
      </c>
      <c r="Q639" s="15">
        <f>IF(OR(A639="",B639=""),"",ROUND((IF(L639="",NOW(),L639+M639)-(A639+B639))*24,1))</f>
        <v/>
      </c>
      <c r="R639" s="16">
        <f>IF(OR(A639="",B639=""),"",A639+B639)</f>
        <v/>
      </c>
    </row>
    <row r="640">
      <c r="A640" s="10" t="n"/>
      <c r="B640" s="11" t="n"/>
      <c r="C640" s="12" t="n"/>
      <c r="D640" s="13">
        <f>IF(C640="","",IFERROR(VLOOKUP(C640,'Key inventory'!$A$5:$C$104,2,FALSE),""))</f>
        <v/>
      </c>
      <c r="E640" s="13">
        <f>IF(C640="","",IFERROR(VLOOKUP(C640,'Key inventory'!$A$5:$C$104,3,FALSE),""))</f>
        <v/>
      </c>
      <c r="F640" s="14" t="n"/>
      <c r="G640" s="12" t="n"/>
      <c r="H640" s="14" t="n"/>
      <c r="I640" s="10" t="n"/>
      <c r="J640" s="11" t="n"/>
      <c r="K640" s="14" t="n"/>
      <c r="L640" s="10" t="n"/>
      <c r="M640" s="11" t="n"/>
      <c r="N640" s="14" t="n"/>
      <c r="O640" s="14" t="n"/>
      <c r="P640" s="13">
        <f>IF(OR(A640="",C640=""),"",IF(L640&lt;&gt;"","Returned",IF(I640="","Out",IF(NOW()&gt;I640+J640,"OVERDUE","Out"))))</f>
        <v/>
      </c>
      <c r="Q640" s="15">
        <f>IF(OR(A640="",B640=""),"",ROUND((IF(L640="",NOW(),L640+M640)-(A640+B640))*24,1))</f>
        <v/>
      </c>
      <c r="R640" s="16">
        <f>IF(OR(A640="",B640=""),"",A640+B640)</f>
        <v/>
      </c>
    </row>
    <row r="641">
      <c r="A641" s="10" t="n"/>
      <c r="B641" s="11" t="n"/>
      <c r="C641" s="12" t="n"/>
      <c r="D641" s="13">
        <f>IF(C641="","",IFERROR(VLOOKUP(C641,'Key inventory'!$A$5:$C$104,2,FALSE),""))</f>
        <v/>
      </c>
      <c r="E641" s="13">
        <f>IF(C641="","",IFERROR(VLOOKUP(C641,'Key inventory'!$A$5:$C$104,3,FALSE),""))</f>
        <v/>
      </c>
      <c r="F641" s="14" t="n"/>
      <c r="G641" s="12" t="n"/>
      <c r="H641" s="14" t="n"/>
      <c r="I641" s="10" t="n"/>
      <c r="J641" s="11" t="n"/>
      <c r="K641" s="14" t="n"/>
      <c r="L641" s="10" t="n"/>
      <c r="M641" s="11" t="n"/>
      <c r="N641" s="14" t="n"/>
      <c r="O641" s="14" t="n"/>
      <c r="P641" s="13">
        <f>IF(OR(A641="",C641=""),"",IF(L641&lt;&gt;"","Returned",IF(I641="","Out",IF(NOW()&gt;I641+J641,"OVERDUE","Out"))))</f>
        <v/>
      </c>
      <c r="Q641" s="15">
        <f>IF(OR(A641="",B641=""),"",ROUND((IF(L641="",NOW(),L641+M641)-(A641+B641))*24,1))</f>
        <v/>
      </c>
      <c r="R641" s="16">
        <f>IF(OR(A641="",B641=""),"",A641+B641)</f>
        <v/>
      </c>
    </row>
    <row r="642">
      <c r="A642" s="10" t="n"/>
      <c r="B642" s="11" t="n"/>
      <c r="C642" s="12" t="n"/>
      <c r="D642" s="13">
        <f>IF(C642="","",IFERROR(VLOOKUP(C642,'Key inventory'!$A$5:$C$104,2,FALSE),""))</f>
        <v/>
      </c>
      <c r="E642" s="13">
        <f>IF(C642="","",IFERROR(VLOOKUP(C642,'Key inventory'!$A$5:$C$104,3,FALSE),""))</f>
        <v/>
      </c>
      <c r="F642" s="14" t="n"/>
      <c r="G642" s="12" t="n"/>
      <c r="H642" s="14" t="n"/>
      <c r="I642" s="10" t="n"/>
      <c r="J642" s="11" t="n"/>
      <c r="K642" s="14" t="n"/>
      <c r="L642" s="10" t="n"/>
      <c r="M642" s="11" t="n"/>
      <c r="N642" s="14" t="n"/>
      <c r="O642" s="14" t="n"/>
      <c r="P642" s="13">
        <f>IF(OR(A642="",C642=""),"",IF(L642&lt;&gt;"","Returned",IF(I642="","Out",IF(NOW()&gt;I642+J642,"OVERDUE","Out"))))</f>
        <v/>
      </c>
      <c r="Q642" s="15">
        <f>IF(OR(A642="",B642=""),"",ROUND((IF(L642="",NOW(),L642+M642)-(A642+B642))*24,1))</f>
        <v/>
      </c>
      <c r="R642" s="16">
        <f>IF(OR(A642="",B642=""),"",A642+B642)</f>
        <v/>
      </c>
    </row>
    <row r="643">
      <c r="A643" s="10" t="n"/>
      <c r="B643" s="11" t="n"/>
      <c r="C643" s="12" t="n"/>
      <c r="D643" s="13">
        <f>IF(C643="","",IFERROR(VLOOKUP(C643,'Key inventory'!$A$5:$C$104,2,FALSE),""))</f>
        <v/>
      </c>
      <c r="E643" s="13">
        <f>IF(C643="","",IFERROR(VLOOKUP(C643,'Key inventory'!$A$5:$C$104,3,FALSE),""))</f>
        <v/>
      </c>
      <c r="F643" s="14" t="n"/>
      <c r="G643" s="12" t="n"/>
      <c r="H643" s="14" t="n"/>
      <c r="I643" s="10" t="n"/>
      <c r="J643" s="11" t="n"/>
      <c r="K643" s="14" t="n"/>
      <c r="L643" s="10" t="n"/>
      <c r="M643" s="11" t="n"/>
      <c r="N643" s="14" t="n"/>
      <c r="O643" s="14" t="n"/>
      <c r="P643" s="13">
        <f>IF(OR(A643="",C643=""),"",IF(L643&lt;&gt;"","Returned",IF(I643="","Out",IF(NOW()&gt;I643+J643,"OVERDUE","Out"))))</f>
        <v/>
      </c>
      <c r="Q643" s="15">
        <f>IF(OR(A643="",B643=""),"",ROUND((IF(L643="",NOW(),L643+M643)-(A643+B643))*24,1))</f>
        <v/>
      </c>
      <c r="R643" s="16">
        <f>IF(OR(A643="",B643=""),"",A643+B643)</f>
        <v/>
      </c>
    </row>
    <row r="644">
      <c r="A644" s="10" t="n"/>
      <c r="B644" s="11" t="n"/>
      <c r="C644" s="12" t="n"/>
      <c r="D644" s="13">
        <f>IF(C644="","",IFERROR(VLOOKUP(C644,'Key inventory'!$A$5:$C$104,2,FALSE),""))</f>
        <v/>
      </c>
      <c r="E644" s="13">
        <f>IF(C644="","",IFERROR(VLOOKUP(C644,'Key inventory'!$A$5:$C$104,3,FALSE),""))</f>
        <v/>
      </c>
      <c r="F644" s="14" t="n"/>
      <c r="G644" s="12" t="n"/>
      <c r="H644" s="14" t="n"/>
      <c r="I644" s="10" t="n"/>
      <c r="J644" s="11" t="n"/>
      <c r="K644" s="14" t="n"/>
      <c r="L644" s="10" t="n"/>
      <c r="M644" s="11" t="n"/>
      <c r="N644" s="14" t="n"/>
      <c r="O644" s="14" t="n"/>
      <c r="P644" s="13">
        <f>IF(OR(A644="",C644=""),"",IF(L644&lt;&gt;"","Returned",IF(I644="","Out",IF(NOW()&gt;I644+J644,"OVERDUE","Out"))))</f>
        <v/>
      </c>
      <c r="Q644" s="15">
        <f>IF(OR(A644="",B644=""),"",ROUND((IF(L644="",NOW(),L644+M644)-(A644+B644))*24,1))</f>
        <v/>
      </c>
      <c r="R644" s="16">
        <f>IF(OR(A644="",B644=""),"",A644+B644)</f>
        <v/>
      </c>
    </row>
    <row r="645">
      <c r="A645" s="10" t="n"/>
      <c r="B645" s="11" t="n"/>
      <c r="C645" s="12" t="n"/>
      <c r="D645" s="13">
        <f>IF(C645="","",IFERROR(VLOOKUP(C645,'Key inventory'!$A$5:$C$104,2,FALSE),""))</f>
        <v/>
      </c>
      <c r="E645" s="13">
        <f>IF(C645="","",IFERROR(VLOOKUP(C645,'Key inventory'!$A$5:$C$104,3,FALSE),""))</f>
        <v/>
      </c>
      <c r="F645" s="14" t="n"/>
      <c r="G645" s="12" t="n"/>
      <c r="H645" s="14" t="n"/>
      <c r="I645" s="10" t="n"/>
      <c r="J645" s="11" t="n"/>
      <c r="K645" s="14" t="n"/>
      <c r="L645" s="10" t="n"/>
      <c r="M645" s="11" t="n"/>
      <c r="N645" s="14" t="n"/>
      <c r="O645" s="14" t="n"/>
      <c r="P645" s="13">
        <f>IF(OR(A645="",C645=""),"",IF(L645&lt;&gt;"","Returned",IF(I645="","Out",IF(NOW()&gt;I645+J645,"OVERDUE","Out"))))</f>
        <v/>
      </c>
      <c r="Q645" s="15">
        <f>IF(OR(A645="",B645=""),"",ROUND((IF(L645="",NOW(),L645+M645)-(A645+B645))*24,1))</f>
        <v/>
      </c>
      <c r="R645" s="16">
        <f>IF(OR(A645="",B645=""),"",A645+B645)</f>
        <v/>
      </c>
    </row>
    <row r="646">
      <c r="A646" s="10" t="n"/>
      <c r="B646" s="11" t="n"/>
      <c r="C646" s="12" t="n"/>
      <c r="D646" s="13">
        <f>IF(C646="","",IFERROR(VLOOKUP(C646,'Key inventory'!$A$5:$C$104,2,FALSE),""))</f>
        <v/>
      </c>
      <c r="E646" s="13">
        <f>IF(C646="","",IFERROR(VLOOKUP(C646,'Key inventory'!$A$5:$C$104,3,FALSE),""))</f>
        <v/>
      </c>
      <c r="F646" s="14" t="n"/>
      <c r="G646" s="12" t="n"/>
      <c r="H646" s="14" t="n"/>
      <c r="I646" s="10" t="n"/>
      <c r="J646" s="11" t="n"/>
      <c r="K646" s="14" t="n"/>
      <c r="L646" s="10" t="n"/>
      <c r="M646" s="11" t="n"/>
      <c r="N646" s="14" t="n"/>
      <c r="O646" s="14" t="n"/>
      <c r="P646" s="13">
        <f>IF(OR(A646="",C646=""),"",IF(L646&lt;&gt;"","Returned",IF(I646="","Out",IF(NOW()&gt;I646+J646,"OVERDUE","Out"))))</f>
        <v/>
      </c>
      <c r="Q646" s="15">
        <f>IF(OR(A646="",B646=""),"",ROUND((IF(L646="",NOW(),L646+M646)-(A646+B646))*24,1))</f>
        <v/>
      </c>
      <c r="R646" s="16">
        <f>IF(OR(A646="",B646=""),"",A646+B646)</f>
        <v/>
      </c>
    </row>
    <row r="647">
      <c r="A647" s="10" t="n"/>
      <c r="B647" s="11" t="n"/>
      <c r="C647" s="12" t="n"/>
      <c r="D647" s="13">
        <f>IF(C647="","",IFERROR(VLOOKUP(C647,'Key inventory'!$A$5:$C$104,2,FALSE),""))</f>
        <v/>
      </c>
      <c r="E647" s="13">
        <f>IF(C647="","",IFERROR(VLOOKUP(C647,'Key inventory'!$A$5:$C$104,3,FALSE),""))</f>
        <v/>
      </c>
      <c r="F647" s="14" t="n"/>
      <c r="G647" s="12" t="n"/>
      <c r="H647" s="14" t="n"/>
      <c r="I647" s="10" t="n"/>
      <c r="J647" s="11" t="n"/>
      <c r="K647" s="14" t="n"/>
      <c r="L647" s="10" t="n"/>
      <c r="M647" s="11" t="n"/>
      <c r="N647" s="14" t="n"/>
      <c r="O647" s="14" t="n"/>
      <c r="P647" s="13">
        <f>IF(OR(A647="",C647=""),"",IF(L647&lt;&gt;"","Returned",IF(I647="","Out",IF(NOW()&gt;I647+J647,"OVERDUE","Out"))))</f>
        <v/>
      </c>
      <c r="Q647" s="15">
        <f>IF(OR(A647="",B647=""),"",ROUND((IF(L647="",NOW(),L647+M647)-(A647+B647))*24,1))</f>
        <v/>
      </c>
      <c r="R647" s="16">
        <f>IF(OR(A647="",B647=""),"",A647+B647)</f>
        <v/>
      </c>
    </row>
    <row r="648">
      <c r="A648" s="10" t="n"/>
      <c r="B648" s="11" t="n"/>
      <c r="C648" s="12" t="n"/>
      <c r="D648" s="13">
        <f>IF(C648="","",IFERROR(VLOOKUP(C648,'Key inventory'!$A$5:$C$104,2,FALSE),""))</f>
        <v/>
      </c>
      <c r="E648" s="13">
        <f>IF(C648="","",IFERROR(VLOOKUP(C648,'Key inventory'!$A$5:$C$104,3,FALSE),""))</f>
        <v/>
      </c>
      <c r="F648" s="14" t="n"/>
      <c r="G648" s="12" t="n"/>
      <c r="H648" s="14" t="n"/>
      <c r="I648" s="10" t="n"/>
      <c r="J648" s="11" t="n"/>
      <c r="K648" s="14" t="n"/>
      <c r="L648" s="10" t="n"/>
      <c r="M648" s="11" t="n"/>
      <c r="N648" s="14" t="n"/>
      <c r="O648" s="14" t="n"/>
      <c r="P648" s="13">
        <f>IF(OR(A648="",C648=""),"",IF(L648&lt;&gt;"","Returned",IF(I648="","Out",IF(NOW()&gt;I648+J648,"OVERDUE","Out"))))</f>
        <v/>
      </c>
      <c r="Q648" s="15">
        <f>IF(OR(A648="",B648=""),"",ROUND((IF(L648="",NOW(),L648+M648)-(A648+B648))*24,1))</f>
        <v/>
      </c>
      <c r="R648" s="16">
        <f>IF(OR(A648="",B648=""),"",A648+B648)</f>
        <v/>
      </c>
    </row>
    <row r="649">
      <c r="A649" s="10" t="n"/>
      <c r="B649" s="11" t="n"/>
      <c r="C649" s="12" t="n"/>
      <c r="D649" s="13">
        <f>IF(C649="","",IFERROR(VLOOKUP(C649,'Key inventory'!$A$5:$C$104,2,FALSE),""))</f>
        <v/>
      </c>
      <c r="E649" s="13">
        <f>IF(C649="","",IFERROR(VLOOKUP(C649,'Key inventory'!$A$5:$C$104,3,FALSE),""))</f>
        <v/>
      </c>
      <c r="F649" s="14" t="n"/>
      <c r="G649" s="12" t="n"/>
      <c r="H649" s="14" t="n"/>
      <c r="I649" s="10" t="n"/>
      <c r="J649" s="11" t="n"/>
      <c r="K649" s="14" t="n"/>
      <c r="L649" s="10" t="n"/>
      <c r="M649" s="11" t="n"/>
      <c r="N649" s="14" t="n"/>
      <c r="O649" s="14" t="n"/>
      <c r="P649" s="13">
        <f>IF(OR(A649="",C649=""),"",IF(L649&lt;&gt;"","Returned",IF(I649="","Out",IF(NOW()&gt;I649+J649,"OVERDUE","Out"))))</f>
        <v/>
      </c>
      <c r="Q649" s="15">
        <f>IF(OR(A649="",B649=""),"",ROUND((IF(L649="",NOW(),L649+M649)-(A649+B649))*24,1))</f>
        <v/>
      </c>
      <c r="R649" s="16">
        <f>IF(OR(A649="",B649=""),"",A649+B649)</f>
        <v/>
      </c>
    </row>
    <row r="650">
      <c r="A650" s="10" t="n"/>
      <c r="B650" s="11" t="n"/>
      <c r="C650" s="12" t="n"/>
      <c r="D650" s="13">
        <f>IF(C650="","",IFERROR(VLOOKUP(C650,'Key inventory'!$A$5:$C$104,2,FALSE),""))</f>
        <v/>
      </c>
      <c r="E650" s="13">
        <f>IF(C650="","",IFERROR(VLOOKUP(C650,'Key inventory'!$A$5:$C$104,3,FALSE),""))</f>
        <v/>
      </c>
      <c r="F650" s="14" t="n"/>
      <c r="G650" s="12" t="n"/>
      <c r="H650" s="14" t="n"/>
      <c r="I650" s="10" t="n"/>
      <c r="J650" s="11" t="n"/>
      <c r="K650" s="14" t="n"/>
      <c r="L650" s="10" t="n"/>
      <c r="M650" s="11" t="n"/>
      <c r="N650" s="14" t="n"/>
      <c r="O650" s="14" t="n"/>
      <c r="P650" s="13">
        <f>IF(OR(A650="",C650=""),"",IF(L650&lt;&gt;"","Returned",IF(I650="","Out",IF(NOW()&gt;I650+J650,"OVERDUE","Out"))))</f>
        <v/>
      </c>
      <c r="Q650" s="15">
        <f>IF(OR(A650="",B650=""),"",ROUND((IF(L650="",NOW(),L650+M650)-(A650+B650))*24,1))</f>
        <v/>
      </c>
      <c r="R650" s="16">
        <f>IF(OR(A650="",B650=""),"",A650+B650)</f>
        <v/>
      </c>
    </row>
    <row r="651">
      <c r="A651" s="10" t="n"/>
      <c r="B651" s="11" t="n"/>
      <c r="C651" s="12" t="n"/>
      <c r="D651" s="13">
        <f>IF(C651="","",IFERROR(VLOOKUP(C651,'Key inventory'!$A$5:$C$104,2,FALSE),""))</f>
        <v/>
      </c>
      <c r="E651" s="13">
        <f>IF(C651="","",IFERROR(VLOOKUP(C651,'Key inventory'!$A$5:$C$104,3,FALSE),""))</f>
        <v/>
      </c>
      <c r="F651" s="14" t="n"/>
      <c r="G651" s="12" t="n"/>
      <c r="H651" s="14" t="n"/>
      <c r="I651" s="10" t="n"/>
      <c r="J651" s="11" t="n"/>
      <c r="K651" s="14" t="n"/>
      <c r="L651" s="10" t="n"/>
      <c r="M651" s="11" t="n"/>
      <c r="N651" s="14" t="n"/>
      <c r="O651" s="14" t="n"/>
      <c r="P651" s="13">
        <f>IF(OR(A651="",C651=""),"",IF(L651&lt;&gt;"","Returned",IF(I651="","Out",IF(NOW()&gt;I651+J651,"OVERDUE","Out"))))</f>
        <v/>
      </c>
      <c r="Q651" s="15">
        <f>IF(OR(A651="",B651=""),"",ROUND((IF(L651="",NOW(),L651+M651)-(A651+B651))*24,1))</f>
        <v/>
      </c>
      <c r="R651" s="16">
        <f>IF(OR(A651="",B651=""),"",A651+B651)</f>
        <v/>
      </c>
    </row>
    <row r="652">
      <c r="A652" s="10" t="n"/>
      <c r="B652" s="11" t="n"/>
      <c r="C652" s="12" t="n"/>
      <c r="D652" s="13">
        <f>IF(C652="","",IFERROR(VLOOKUP(C652,'Key inventory'!$A$5:$C$104,2,FALSE),""))</f>
        <v/>
      </c>
      <c r="E652" s="13">
        <f>IF(C652="","",IFERROR(VLOOKUP(C652,'Key inventory'!$A$5:$C$104,3,FALSE),""))</f>
        <v/>
      </c>
      <c r="F652" s="14" t="n"/>
      <c r="G652" s="12" t="n"/>
      <c r="H652" s="14" t="n"/>
      <c r="I652" s="10" t="n"/>
      <c r="J652" s="11" t="n"/>
      <c r="K652" s="14" t="n"/>
      <c r="L652" s="10" t="n"/>
      <c r="M652" s="11" t="n"/>
      <c r="N652" s="14" t="n"/>
      <c r="O652" s="14" t="n"/>
      <c r="P652" s="13">
        <f>IF(OR(A652="",C652=""),"",IF(L652&lt;&gt;"","Returned",IF(I652="","Out",IF(NOW()&gt;I652+J652,"OVERDUE","Out"))))</f>
        <v/>
      </c>
      <c r="Q652" s="15">
        <f>IF(OR(A652="",B652=""),"",ROUND((IF(L652="",NOW(),L652+M652)-(A652+B652))*24,1))</f>
        <v/>
      </c>
      <c r="R652" s="16">
        <f>IF(OR(A652="",B652=""),"",A652+B652)</f>
        <v/>
      </c>
    </row>
    <row r="653">
      <c r="A653" s="10" t="n"/>
      <c r="B653" s="11" t="n"/>
      <c r="C653" s="12" t="n"/>
      <c r="D653" s="13">
        <f>IF(C653="","",IFERROR(VLOOKUP(C653,'Key inventory'!$A$5:$C$104,2,FALSE),""))</f>
        <v/>
      </c>
      <c r="E653" s="13">
        <f>IF(C653="","",IFERROR(VLOOKUP(C653,'Key inventory'!$A$5:$C$104,3,FALSE),""))</f>
        <v/>
      </c>
      <c r="F653" s="14" t="n"/>
      <c r="G653" s="12" t="n"/>
      <c r="H653" s="14" t="n"/>
      <c r="I653" s="10" t="n"/>
      <c r="J653" s="11" t="n"/>
      <c r="K653" s="14" t="n"/>
      <c r="L653" s="10" t="n"/>
      <c r="M653" s="11" t="n"/>
      <c r="N653" s="14" t="n"/>
      <c r="O653" s="14" t="n"/>
      <c r="P653" s="13">
        <f>IF(OR(A653="",C653=""),"",IF(L653&lt;&gt;"","Returned",IF(I653="","Out",IF(NOW()&gt;I653+J653,"OVERDUE","Out"))))</f>
        <v/>
      </c>
      <c r="Q653" s="15">
        <f>IF(OR(A653="",B653=""),"",ROUND((IF(L653="",NOW(),L653+M653)-(A653+B653))*24,1))</f>
        <v/>
      </c>
      <c r="R653" s="16">
        <f>IF(OR(A653="",B653=""),"",A653+B653)</f>
        <v/>
      </c>
    </row>
    <row r="654">
      <c r="A654" s="10" t="n"/>
      <c r="B654" s="11" t="n"/>
      <c r="C654" s="12" t="n"/>
      <c r="D654" s="13">
        <f>IF(C654="","",IFERROR(VLOOKUP(C654,'Key inventory'!$A$5:$C$104,2,FALSE),""))</f>
        <v/>
      </c>
      <c r="E654" s="13">
        <f>IF(C654="","",IFERROR(VLOOKUP(C654,'Key inventory'!$A$5:$C$104,3,FALSE),""))</f>
        <v/>
      </c>
      <c r="F654" s="14" t="n"/>
      <c r="G654" s="12" t="n"/>
      <c r="H654" s="14" t="n"/>
      <c r="I654" s="10" t="n"/>
      <c r="J654" s="11" t="n"/>
      <c r="K654" s="14" t="n"/>
      <c r="L654" s="10" t="n"/>
      <c r="M654" s="11" t="n"/>
      <c r="N654" s="14" t="n"/>
      <c r="O654" s="14" t="n"/>
      <c r="P654" s="13">
        <f>IF(OR(A654="",C654=""),"",IF(L654&lt;&gt;"","Returned",IF(I654="","Out",IF(NOW()&gt;I654+J654,"OVERDUE","Out"))))</f>
        <v/>
      </c>
      <c r="Q654" s="15">
        <f>IF(OR(A654="",B654=""),"",ROUND((IF(L654="",NOW(),L654+M654)-(A654+B654))*24,1))</f>
        <v/>
      </c>
      <c r="R654" s="16">
        <f>IF(OR(A654="",B654=""),"",A654+B654)</f>
        <v/>
      </c>
    </row>
    <row r="655">
      <c r="A655" s="10" t="n"/>
      <c r="B655" s="11" t="n"/>
      <c r="C655" s="12" t="n"/>
      <c r="D655" s="13">
        <f>IF(C655="","",IFERROR(VLOOKUP(C655,'Key inventory'!$A$5:$C$104,2,FALSE),""))</f>
        <v/>
      </c>
      <c r="E655" s="13">
        <f>IF(C655="","",IFERROR(VLOOKUP(C655,'Key inventory'!$A$5:$C$104,3,FALSE),""))</f>
        <v/>
      </c>
      <c r="F655" s="14" t="n"/>
      <c r="G655" s="12" t="n"/>
      <c r="H655" s="14" t="n"/>
      <c r="I655" s="10" t="n"/>
      <c r="J655" s="11" t="n"/>
      <c r="K655" s="14" t="n"/>
      <c r="L655" s="10" t="n"/>
      <c r="M655" s="11" t="n"/>
      <c r="N655" s="14" t="n"/>
      <c r="O655" s="14" t="n"/>
      <c r="P655" s="13">
        <f>IF(OR(A655="",C655=""),"",IF(L655&lt;&gt;"","Returned",IF(I655="","Out",IF(NOW()&gt;I655+J655,"OVERDUE","Out"))))</f>
        <v/>
      </c>
      <c r="Q655" s="15">
        <f>IF(OR(A655="",B655=""),"",ROUND((IF(L655="",NOW(),L655+M655)-(A655+B655))*24,1))</f>
        <v/>
      </c>
      <c r="R655" s="16">
        <f>IF(OR(A655="",B655=""),"",A655+B655)</f>
        <v/>
      </c>
    </row>
    <row r="656">
      <c r="A656" s="10" t="n"/>
      <c r="B656" s="11" t="n"/>
      <c r="C656" s="12" t="n"/>
      <c r="D656" s="13">
        <f>IF(C656="","",IFERROR(VLOOKUP(C656,'Key inventory'!$A$5:$C$104,2,FALSE),""))</f>
        <v/>
      </c>
      <c r="E656" s="13">
        <f>IF(C656="","",IFERROR(VLOOKUP(C656,'Key inventory'!$A$5:$C$104,3,FALSE),""))</f>
        <v/>
      </c>
      <c r="F656" s="14" t="n"/>
      <c r="G656" s="12" t="n"/>
      <c r="H656" s="14" t="n"/>
      <c r="I656" s="10" t="n"/>
      <c r="J656" s="11" t="n"/>
      <c r="K656" s="14" t="n"/>
      <c r="L656" s="10" t="n"/>
      <c r="M656" s="11" t="n"/>
      <c r="N656" s="14" t="n"/>
      <c r="O656" s="14" t="n"/>
      <c r="P656" s="13">
        <f>IF(OR(A656="",C656=""),"",IF(L656&lt;&gt;"","Returned",IF(I656="","Out",IF(NOW()&gt;I656+J656,"OVERDUE","Out"))))</f>
        <v/>
      </c>
      <c r="Q656" s="15">
        <f>IF(OR(A656="",B656=""),"",ROUND((IF(L656="",NOW(),L656+M656)-(A656+B656))*24,1))</f>
        <v/>
      </c>
      <c r="R656" s="16">
        <f>IF(OR(A656="",B656=""),"",A656+B656)</f>
        <v/>
      </c>
    </row>
    <row r="657">
      <c r="A657" s="10" t="n"/>
      <c r="B657" s="11" t="n"/>
      <c r="C657" s="12" t="n"/>
      <c r="D657" s="13">
        <f>IF(C657="","",IFERROR(VLOOKUP(C657,'Key inventory'!$A$5:$C$104,2,FALSE),""))</f>
        <v/>
      </c>
      <c r="E657" s="13">
        <f>IF(C657="","",IFERROR(VLOOKUP(C657,'Key inventory'!$A$5:$C$104,3,FALSE),""))</f>
        <v/>
      </c>
      <c r="F657" s="14" t="n"/>
      <c r="G657" s="12" t="n"/>
      <c r="H657" s="14" t="n"/>
      <c r="I657" s="10" t="n"/>
      <c r="J657" s="11" t="n"/>
      <c r="K657" s="14" t="n"/>
      <c r="L657" s="10" t="n"/>
      <c r="M657" s="11" t="n"/>
      <c r="N657" s="14" t="n"/>
      <c r="O657" s="14" t="n"/>
      <c r="P657" s="13">
        <f>IF(OR(A657="",C657=""),"",IF(L657&lt;&gt;"","Returned",IF(I657="","Out",IF(NOW()&gt;I657+J657,"OVERDUE","Out"))))</f>
        <v/>
      </c>
      <c r="Q657" s="15">
        <f>IF(OR(A657="",B657=""),"",ROUND((IF(L657="",NOW(),L657+M657)-(A657+B657))*24,1))</f>
        <v/>
      </c>
      <c r="R657" s="16">
        <f>IF(OR(A657="",B657=""),"",A657+B657)</f>
        <v/>
      </c>
    </row>
    <row r="658">
      <c r="A658" s="10" t="n"/>
      <c r="B658" s="11" t="n"/>
      <c r="C658" s="12" t="n"/>
      <c r="D658" s="13">
        <f>IF(C658="","",IFERROR(VLOOKUP(C658,'Key inventory'!$A$5:$C$104,2,FALSE),""))</f>
        <v/>
      </c>
      <c r="E658" s="13">
        <f>IF(C658="","",IFERROR(VLOOKUP(C658,'Key inventory'!$A$5:$C$104,3,FALSE),""))</f>
        <v/>
      </c>
      <c r="F658" s="14" t="n"/>
      <c r="G658" s="12" t="n"/>
      <c r="H658" s="14" t="n"/>
      <c r="I658" s="10" t="n"/>
      <c r="J658" s="11" t="n"/>
      <c r="K658" s="14" t="n"/>
      <c r="L658" s="10" t="n"/>
      <c r="M658" s="11" t="n"/>
      <c r="N658" s="14" t="n"/>
      <c r="O658" s="14" t="n"/>
      <c r="P658" s="13">
        <f>IF(OR(A658="",C658=""),"",IF(L658&lt;&gt;"","Returned",IF(I658="","Out",IF(NOW()&gt;I658+J658,"OVERDUE","Out"))))</f>
        <v/>
      </c>
      <c r="Q658" s="15">
        <f>IF(OR(A658="",B658=""),"",ROUND((IF(L658="",NOW(),L658+M658)-(A658+B658))*24,1))</f>
        <v/>
      </c>
      <c r="R658" s="16">
        <f>IF(OR(A658="",B658=""),"",A658+B658)</f>
        <v/>
      </c>
    </row>
    <row r="659">
      <c r="A659" s="10" t="n"/>
      <c r="B659" s="11" t="n"/>
      <c r="C659" s="12" t="n"/>
      <c r="D659" s="13">
        <f>IF(C659="","",IFERROR(VLOOKUP(C659,'Key inventory'!$A$5:$C$104,2,FALSE),""))</f>
        <v/>
      </c>
      <c r="E659" s="13">
        <f>IF(C659="","",IFERROR(VLOOKUP(C659,'Key inventory'!$A$5:$C$104,3,FALSE),""))</f>
        <v/>
      </c>
      <c r="F659" s="14" t="n"/>
      <c r="G659" s="12" t="n"/>
      <c r="H659" s="14" t="n"/>
      <c r="I659" s="10" t="n"/>
      <c r="J659" s="11" t="n"/>
      <c r="K659" s="14" t="n"/>
      <c r="L659" s="10" t="n"/>
      <c r="M659" s="11" t="n"/>
      <c r="N659" s="14" t="n"/>
      <c r="O659" s="14" t="n"/>
      <c r="P659" s="13">
        <f>IF(OR(A659="",C659=""),"",IF(L659&lt;&gt;"","Returned",IF(I659="","Out",IF(NOW()&gt;I659+J659,"OVERDUE","Out"))))</f>
        <v/>
      </c>
      <c r="Q659" s="15">
        <f>IF(OR(A659="",B659=""),"",ROUND((IF(L659="",NOW(),L659+M659)-(A659+B659))*24,1))</f>
        <v/>
      </c>
      <c r="R659" s="16">
        <f>IF(OR(A659="",B659=""),"",A659+B659)</f>
        <v/>
      </c>
    </row>
    <row r="660">
      <c r="A660" s="10" t="n"/>
      <c r="B660" s="11" t="n"/>
      <c r="C660" s="12" t="n"/>
      <c r="D660" s="13">
        <f>IF(C660="","",IFERROR(VLOOKUP(C660,'Key inventory'!$A$5:$C$104,2,FALSE),""))</f>
        <v/>
      </c>
      <c r="E660" s="13">
        <f>IF(C660="","",IFERROR(VLOOKUP(C660,'Key inventory'!$A$5:$C$104,3,FALSE),""))</f>
        <v/>
      </c>
      <c r="F660" s="14" t="n"/>
      <c r="G660" s="12" t="n"/>
      <c r="H660" s="14" t="n"/>
      <c r="I660" s="10" t="n"/>
      <c r="J660" s="11" t="n"/>
      <c r="K660" s="14" t="n"/>
      <c r="L660" s="10" t="n"/>
      <c r="M660" s="11" t="n"/>
      <c r="N660" s="14" t="n"/>
      <c r="O660" s="14" t="n"/>
      <c r="P660" s="13">
        <f>IF(OR(A660="",C660=""),"",IF(L660&lt;&gt;"","Returned",IF(I660="","Out",IF(NOW()&gt;I660+J660,"OVERDUE","Out"))))</f>
        <v/>
      </c>
      <c r="Q660" s="15">
        <f>IF(OR(A660="",B660=""),"",ROUND((IF(L660="",NOW(),L660+M660)-(A660+B660))*24,1))</f>
        <v/>
      </c>
      <c r="R660" s="16">
        <f>IF(OR(A660="",B660=""),"",A660+B660)</f>
        <v/>
      </c>
    </row>
    <row r="661">
      <c r="A661" s="10" t="n"/>
      <c r="B661" s="11" t="n"/>
      <c r="C661" s="12" t="n"/>
      <c r="D661" s="13">
        <f>IF(C661="","",IFERROR(VLOOKUP(C661,'Key inventory'!$A$5:$C$104,2,FALSE),""))</f>
        <v/>
      </c>
      <c r="E661" s="13">
        <f>IF(C661="","",IFERROR(VLOOKUP(C661,'Key inventory'!$A$5:$C$104,3,FALSE),""))</f>
        <v/>
      </c>
      <c r="F661" s="14" t="n"/>
      <c r="G661" s="12" t="n"/>
      <c r="H661" s="14" t="n"/>
      <c r="I661" s="10" t="n"/>
      <c r="J661" s="11" t="n"/>
      <c r="K661" s="14" t="n"/>
      <c r="L661" s="10" t="n"/>
      <c r="M661" s="11" t="n"/>
      <c r="N661" s="14" t="n"/>
      <c r="O661" s="14" t="n"/>
      <c r="P661" s="13">
        <f>IF(OR(A661="",C661=""),"",IF(L661&lt;&gt;"","Returned",IF(I661="","Out",IF(NOW()&gt;I661+J661,"OVERDUE","Out"))))</f>
        <v/>
      </c>
      <c r="Q661" s="15">
        <f>IF(OR(A661="",B661=""),"",ROUND((IF(L661="",NOW(),L661+M661)-(A661+B661))*24,1))</f>
        <v/>
      </c>
      <c r="R661" s="16">
        <f>IF(OR(A661="",B661=""),"",A661+B661)</f>
        <v/>
      </c>
    </row>
    <row r="662">
      <c r="A662" s="10" t="n"/>
      <c r="B662" s="11" t="n"/>
      <c r="C662" s="12" t="n"/>
      <c r="D662" s="13">
        <f>IF(C662="","",IFERROR(VLOOKUP(C662,'Key inventory'!$A$5:$C$104,2,FALSE),""))</f>
        <v/>
      </c>
      <c r="E662" s="13">
        <f>IF(C662="","",IFERROR(VLOOKUP(C662,'Key inventory'!$A$5:$C$104,3,FALSE),""))</f>
        <v/>
      </c>
      <c r="F662" s="14" t="n"/>
      <c r="G662" s="12" t="n"/>
      <c r="H662" s="14" t="n"/>
      <c r="I662" s="10" t="n"/>
      <c r="J662" s="11" t="n"/>
      <c r="K662" s="14" t="n"/>
      <c r="L662" s="10" t="n"/>
      <c r="M662" s="11" t="n"/>
      <c r="N662" s="14" t="n"/>
      <c r="O662" s="14" t="n"/>
      <c r="P662" s="13">
        <f>IF(OR(A662="",C662=""),"",IF(L662&lt;&gt;"","Returned",IF(I662="","Out",IF(NOW()&gt;I662+J662,"OVERDUE","Out"))))</f>
        <v/>
      </c>
      <c r="Q662" s="15">
        <f>IF(OR(A662="",B662=""),"",ROUND((IF(L662="",NOW(),L662+M662)-(A662+B662))*24,1))</f>
        <v/>
      </c>
      <c r="R662" s="16">
        <f>IF(OR(A662="",B662=""),"",A662+B662)</f>
        <v/>
      </c>
    </row>
    <row r="663">
      <c r="A663" s="10" t="n"/>
      <c r="B663" s="11" t="n"/>
      <c r="C663" s="12" t="n"/>
      <c r="D663" s="13">
        <f>IF(C663="","",IFERROR(VLOOKUP(C663,'Key inventory'!$A$5:$C$104,2,FALSE),""))</f>
        <v/>
      </c>
      <c r="E663" s="13">
        <f>IF(C663="","",IFERROR(VLOOKUP(C663,'Key inventory'!$A$5:$C$104,3,FALSE),""))</f>
        <v/>
      </c>
      <c r="F663" s="14" t="n"/>
      <c r="G663" s="12" t="n"/>
      <c r="H663" s="14" t="n"/>
      <c r="I663" s="10" t="n"/>
      <c r="J663" s="11" t="n"/>
      <c r="K663" s="14" t="n"/>
      <c r="L663" s="10" t="n"/>
      <c r="M663" s="11" t="n"/>
      <c r="N663" s="14" t="n"/>
      <c r="O663" s="14" t="n"/>
      <c r="P663" s="13">
        <f>IF(OR(A663="",C663=""),"",IF(L663&lt;&gt;"","Returned",IF(I663="","Out",IF(NOW()&gt;I663+J663,"OVERDUE","Out"))))</f>
        <v/>
      </c>
      <c r="Q663" s="15">
        <f>IF(OR(A663="",B663=""),"",ROUND((IF(L663="",NOW(),L663+M663)-(A663+B663))*24,1))</f>
        <v/>
      </c>
      <c r="R663" s="16">
        <f>IF(OR(A663="",B663=""),"",A663+B663)</f>
        <v/>
      </c>
    </row>
    <row r="664">
      <c r="A664" s="10" t="n"/>
      <c r="B664" s="11" t="n"/>
      <c r="C664" s="12" t="n"/>
      <c r="D664" s="13">
        <f>IF(C664="","",IFERROR(VLOOKUP(C664,'Key inventory'!$A$5:$C$104,2,FALSE),""))</f>
        <v/>
      </c>
      <c r="E664" s="13">
        <f>IF(C664="","",IFERROR(VLOOKUP(C664,'Key inventory'!$A$5:$C$104,3,FALSE),""))</f>
        <v/>
      </c>
      <c r="F664" s="14" t="n"/>
      <c r="G664" s="12" t="n"/>
      <c r="H664" s="14" t="n"/>
      <c r="I664" s="10" t="n"/>
      <c r="J664" s="11" t="n"/>
      <c r="K664" s="14" t="n"/>
      <c r="L664" s="10" t="n"/>
      <c r="M664" s="11" t="n"/>
      <c r="N664" s="14" t="n"/>
      <c r="O664" s="14" t="n"/>
      <c r="P664" s="13">
        <f>IF(OR(A664="",C664=""),"",IF(L664&lt;&gt;"","Returned",IF(I664="","Out",IF(NOW()&gt;I664+J664,"OVERDUE","Out"))))</f>
        <v/>
      </c>
      <c r="Q664" s="15">
        <f>IF(OR(A664="",B664=""),"",ROUND((IF(L664="",NOW(),L664+M664)-(A664+B664))*24,1))</f>
        <v/>
      </c>
      <c r="R664" s="16">
        <f>IF(OR(A664="",B664=""),"",A664+B664)</f>
        <v/>
      </c>
    </row>
    <row r="665">
      <c r="A665" s="10" t="n"/>
      <c r="B665" s="11" t="n"/>
      <c r="C665" s="12" t="n"/>
      <c r="D665" s="13">
        <f>IF(C665="","",IFERROR(VLOOKUP(C665,'Key inventory'!$A$5:$C$104,2,FALSE),""))</f>
        <v/>
      </c>
      <c r="E665" s="13">
        <f>IF(C665="","",IFERROR(VLOOKUP(C665,'Key inventory'!$A$5:$C$104,3,FALSE),""))</f>
        <v/>
      </c>
      <c r="F665" s="14" t="n"/>
      <c r="G665" s="12" t="n"/>
      <c r="H665" s="14" t="n"/>
      <c r="I665" s="10" t="n"/>
      <c r="J665" s="11" t="n"/>
      <c r="K665" s="14" t="n"/>
      <c r="L665" s="10" t="n"/>
      <c r="M665" s="11" t="n"/>
      <c r="N665" s="14" t="n"/>
      <c r="O665" s="14" t="n"/>
      <c r="P665" s="13">
        <f>IF(OR(A665="",C665=""),"",IF(L665&lt;&gt;"","Returned",IF(I665="","Out",IF(NOW()&gt;I665+J665,"OVERDUE","Out"))))</f>
        <v/>
      </c>
      <c r="Q665" s="15">
        <f>IF(OR(A665="",B665=""),"",ROUND((IF(L665="",NOW(),L665+M665)-(A665+B665))*24,1))</f>
        <v/>
      </c>
      <c r="R665" s="16">
        <f>IF(OR(A665="",B665=""),"",A665+B665)</f>
        <v/>
      </c>
    </row>
    <row r="666">
      <c r="A666" s="10" t="n"/>
      <c r="B666" s="11" t="n"/>
      <c r="C666" s="12" t="n"/>
      <c r="D666" s="13">
        <f>IF(C666="","",IFERROR(VLOOKUP(C666,'Key inventory'!$A$5:$C$104,2,FALSE),""))</f>
        <v/>
      </c>
      <c r="E666" s="13">
        <f>IF(C666="","",IFERROR(VLOOKUP(C666,'Key inventory'!$A$5:$C$104,3,FALSE),""))</f>
        <v/>
      </c>
      <c r="F666" s="14" t="n"/>
      <c r="G666" s="12" t="n"/>
      <c r="H666" s="14" t="n"/>
      <c r="I666" s="10" t="n"/>
      <c r="J666" s="11" t="n"/>
      <c r="K666" s="14" t="n"/>
      <c r="L666" s="10" t="n"/>
      <c r="M666" s="11" t="n"/>
      <c r="N666" s="14" t="n"/>
      <c r="O666" s="14" t="n"/>
      <c r="P666" s="13">
        <f>IF(OR(A666="",C666=""),"",IF(L666&lt;&gt;"","Returned",IF(I666="","Out",IF(NOW()&gt;I666+J666,"OVERDUE","Out"))))</f>
        <v/>
      </c>
      <c r="Q666" s="15">
        <f>IF(OR(A666="",B666=""),"",ROUND((IF(L666="",NOW(),L666+M666)-(A666+B666))*24,1))</f>
        <v/>
      </c>
      <c r="R666" s="16">
        <f>IF(OR(A666="",B666=""),"",A666+B666)</f>
        <v/>
      </c>
    </row>
    <row r="667">
      <c r="A667" s="10" t="n"/>
      <c r="B667" s="11" t="n"/>
      <c r="C667" s="12" t="n"/>
      <c r="D667" s="13">
        <f>IF(C667="","",IFERROR(VLOOKUP(C667,'Key inventory'!$A$5:$C$104,2,FALSE),""))</f>
        <v/>
      </c>
      <c r="E667" s="13">
        <f>IF(C667="","",IFERROR(VLOOKUP(C667,'Key inventory'!$A$5:$C$104,3,FALSE),""))</f>
        <v/>
      </c>
      <c r="F667" s="14" t="n"/>
      <c r="G667" s="12" t="n"/>
      <c r="H667" s="14" t="n"/>
      <c r="I667" s="10" t="n"/>
      <c r="J667" s="11" t="n"/>
      <c r="K667" s="14" t="n"/>
      <c r="L667" s="10" t="n"/>
      <c r="M667" s="11" t="n"/>
      <c r="N667" s="14" t="n"/>
      <c r="O667" s="14" t="n"/>
      <c r="P667" s="13">
        <f>IF(OR(A667="",C667=""),"",IF(L667&lt;&gt;"","Returned",IF(I667="","Out",IF(NOW()&gt;I667+J667,"OVERDUE","Out"))))</f>
        <v/>
      </c>
      <c r="Q667" s="15">
        <f>IF(OR(A667="",B667=""),"",ROUND((IF(L667="",NOW(),L667+M667)-(A667+B667))*24,1))</f>
        <v/>
      </c>
      <c r="R667" s="16">
        <f>IF(OR(A667="",B667=""),"",A667+B667)</f>
        <v/>
      </c>
    </row>
    <row r="668">
      <c r="A668" s="10" t="n"/>
      <c r="B668" s="11" t="n"/>
      <c r="C668" s="12" t="n"/>
      <c r="D668" s="13">
        <f>IF(C668="","",IFERROR(VLOOKUP(C668,'Key inventory'!$A$5:$C$104,2,FALSE),""))</f>
        <v/>
      </c>
      <c r="E668" s="13">
        <f>IF(C668="","",IFERROR(VLOOKUP(C668,'Key inventory'!$A$5:$C$104,3,FALSE),""))</f>
        <v/>
      </c>
      <c r="F668" s="14" t="n"/>
      <c r="G668" s="12" t="n"/>
      <c r="H668" s="14" t="n"/>
      <c r="I668" s="10" t="n"/>
      <c r="J668" s="11" t="n"/>
      <c r="K668" s="14" t="n"/>
      <c r="L668" s="10" t="n"/>
      <c r="M668" s="11" t="n"/>
      <c r="N668" s="14" t="n"/>
      <c r="O668" s="14" t="n"/>
      <c r="P668" s="13">
        <f>IF(OR(A668="",C668=""),"",IF(L668&lt;&gt;"","Returned",IF(I668="","Out",IF(NOW()&gt;I668+J668,"OVERDUE","Out"))))</f>
        <v/>
      </c>
      <c r="Q668" s="15">
        <f>IF(OR(A668="",B668=""),"",ROUND((IF(L668="",NOW(),L668+M668)-(A668+B668))*24,1))</f>
        <v/>
      </c>
      <c r="R668" s="16">
        <f>IF(OR(A668="",B668=""),"",A668+B668)</f>
        <v/>
      </c>
    </row>
    <row r="669">
      <c r="A669" s="10" t="n"/>
      <c r="B669" s="11" t="n"/>
      <c r="C669" s="12" t="n"/>
      <c r="D669" s="13">
        <f>IF(C669="","",IFERROR(VLOOKUP(C669,'Key inventory'!$A$5:$C$104,2,FALSE),""))</f>
        <v/>
      </c>
      <c r="E669" s="13">
        <f>IF(C669="","",IFERROR(VLOOKUP(C669,'Key inventory'!$A$5:$C$104,3,FALSE),""))</f>
        <v/>
      </c>
      <c r="F669" s="14" t="n"/>
      <c r="G669" s="12" t="n"/>
      <c r="H669" s="14" t="n"/>
      <c r="I669" s="10" t="n"/>
      <c r="J669" s="11" t="n"/>
      <c r="K669" s="14" t="n"/>
      <c r="L669" s="10" t="n"/>
      <c r="M669" s="11" t="n"/>
      <c r="N669" s="14" t="n"/>
      <c r="O669" s="14" t="n"/>
      <c r="P669" s="13">
        <f>IF(OR(A669="",C669=""),"",IF(L669&lt;&gt;"","Returned",IF(I669="","Out",IF(NOW()&gt;I669+J669,"OVERDUE","Out"))))</f>
        <v/>
      </c>
      <c r="Q669" s="15">
        <f>IF(OR(A669="",B669=""),"",ROUND((IF(L669="",NOW(),L669+M669)-(A669+B669))*24,1))</f>
        <v/>
      </c>
      <c r="R669" s="16">
        <f>IF(OR(A669="",B669=""),"",A669+B669)</f>
        <v/>
      </c>
    </row>
    <row r="670">
      <c r="A670" s="10" t="n"/>
      <c r="B670" s="11" t="n"/>
      <c r="C670" s="12" t="n"/>
      <c r="D670" s="13">
        <f>IF(C670="","",IFERROR(VLOOKUP(C670,'Key inventory'!$A$5:$C$104,2,FALSE),""))</f>
        <v/>
      </c>
      <c r="E670" s="13">
        <f>IF(C670="","",IFERROR(VLOOKUP(C670,'Key inventory'!$A$5:$C$104,3,FALSE),""))</f>
        <v/>
      </c>
      <c r="F670" s="14" t="n"/>
      <c r="G670" s="12" t="n"/>
      <c r="H670" s="14" t="n"/>
      <c r="I670" s="10" t="n"/>
      <c r="J670" s="11" t="n"/>
      <c r="K670" s="14" t="n"/>
      <c r="L670" s="10" t="n"/>
      <c r="M670" s="11" t="n"/>
      <c r="N670" s="14" t="n"/>
      <c r="O670" s="14" t="n"/>
      <c r="P670" s="13">
        <f>IF(OR(A670="",C670=""),"",IF(L670&lt;&gt;"","Returned",IF(I670="","Out",IF(NOW()&gt;I670+J670,"OVERDUE","Out"))))</f>
        <v/>
      </c>
      <c r="Q670" s="15">
        <f>IF(OR(A670="",B670=""),"",ROUND((IF(L670="",NOW(),L670+M670)-(A670+B670))*24,1))</f>
        <v/>
      </c>
      <c r="R670" s="16">
        <f>IF(OR(A670="",B670=""),"",A670+B670)</f>
        <v/>
      </c>
    </row>
    <row r="671">
      <c r="A671" s="10" t="n"/>
      <c r="B671" s="11" t="n"/>
      <c r="C671" s="12" t="n"/>
      <c r="D671" s="13">
        <f>IF(C671="","",IFERROR(VLOOKUP(C671,'Key inventory'!$A$5:$C$104,2,FALSE),""))</f>
        <v/>
      </c>
      <c r="E671" s="13">
        <f>IF(C671="","",IFERROR(VLOOKUP(C671,'Key inventory'!$A$5:$C$104,3,FALSE),""))</f>
        <v/>
      </c>
      <c r="F671" s="14" t="n"/>
      <c r="G671" s="12" t="n"/>
      <c r="H671" s="14" t="n"/>
      <c r="I671" s="10" t="n"/>
      <c r="J671" s="11" t="n"/>
      <c r="K671" s="14" t="n"/>
      <c r="L671" s="10" t="n"/>
      <c r="M671" s="11" t="n"/>
      <c r="N671" s="14" t="n"/>
      <c r="O671" s="14" t="n"/>
      <c r="P671" s="13">
        <f>IF(OR(A671="",C671=""),"",IF(L671&lt;&gt;"","Returned",IF(I671="","Out",IF(NOW()&gt;I671+J671,"OVERDUE","Out"))))</f>
        <v/>
      </c>
      <c r="Q671" s="15">
        <f>IF(OR(A671="",B671=""),"",ROUND((IF(L671="",NOW(),L671+M671)-(A671+B671))*24,1))</f>
        <v/>
      </c>
      <c r="R671" s="16">
        <f>IF(OR(A671="",B671=""),"",A671+B671)</f>
        <v/>
      </c>
    </row>
    <row r="672">
      <c r="A672" s="10" t="n"/>
      <c r="B672" s="11" t="n"/>
      <c r="C672" s="12" t="n"/>
      <c r="D672" s="13">
        <f>IF(C672="","",IFERROR(VLOOKUP(C672,'Key inventory'!$A$5:$C$104,2,FALSE),""))</f>
        <v/>
      </c>
      <c r="E672" s="13">
        <f>IF(C672="","",IFERROR(VLOOKUP(C672,'Key inventory'!$A$5:$C$104,3,FALSE),""))</f>
        <v/>
      </c>
      <c r="F672" s="14" t="n"/>
      <c r="G672" s="12" t="n"/>
      <c r="H672" s="14" t="n"/>
      <c r="I672" s="10" t="n"/>
      <c r="J672" s="11" t="n"/>
      <c r="K672" s="14" t="n"/>
      <c r="L672" s="10" t="n"/>
      <c r="M672" s="11" t="n"/>
      <c r="N672" s="14" t="n"/>
      <c r="O672" s="14" t="n"/>
      <c r="P672" s="13">
        <f>IF(OR(A672="",C672=""),"",IF(L672&lt;&gt;"","Returned",IF(I672="","Out",IF(NOW()&gt;I672+J672,"OVERDUE","Out"))))</f>
        <v/>
      </c>
      <c r="Q672" s="15">
        <f>IF(OR(A672="",B672=""),"",ROUND((IF(L672="",NOW(),L672+M672)-(A672+B672))*24,1))</f>
        <v/>
      </c>
      <c r="R672" s="16">
        <f>IF(OR(A672="",B672=""),"",A672+B672)</f>
        <v/>
      </c>
    </row>
    <row r="673">
      <c r="A673" s="10" t="n"/>
      <c r="B673" s="11" t="n"/>
      <c r="C673" s="12" t="n"/>
      <c r="D673" s="13">
        <f>IF(C673="","",IFERROR(VLOOKUP(C673,'Key inventory'!$A$5:$C$104,2,FALSE),""))</f>
        <v/>
      </c>
      <c r="E673" s="13">
        <f>IF(C673="","",IFERROR(VLOOKUP(C673,'Key inventory'!$A$5:$C$104,3,FALSE),""))</f>
        <v/>
      </c>
      <c r="F673" s="14" t="n"/>
      <c r="G673" s="12" t="n"/>
      <c r="H673" s="14" t="n"/>
      <c r="I673" s="10" t="n"/>
      <c r="J673" s="11" t="n"/>
      <c r="K673" s="14" t="n"/>
      <c r="L673" s="10" t="n"/>
      <c r="M673" s="11" t="n"/>
      <c r="N673" s="14" t="n"/>
      <c r="O673" s="14" t="n"/>
      <c r="P673" s="13">
        <f>IF(OR(A673="",C673=""),"",IF(L673&lt;&gt;"","Returned",IF(I673="","Out",IF(NOW()&gt;I673+J673,"OVERDUE","Out"))))</f>
        <v/>
      </c>
      <c r="Q673" s="15">
        <f>IF(OR(A673="",B673=""),"",ROUND((IF(L673="",NOW(),L673+M673)-(A673+B673))*24,1))</f>
        <v/>
      </c>
      <c r="R673" s="16">
        <f>IF(OR(A673="",B673=""),"",A673+B673)</f>
        <v/>
      </c>
    </row>
    <row r="674">
      <c r="A674" s="10" t="n"/>
      <c r="B674" s="11" t="n"/>
      <c r="C674" s="12" t="n"/>
      <c r="D674" s="13">
        <f>IF(C674="","",IFERROR(VLOOKUP(C674,'Key inventory'!$A$5:$C$104,2,FALSE),""))</f>
        <v/>
      </c>
      <c r="E674" s="13">
        <f>IF(C674="","",IFERROR(VLOOKUP(C674,'Key inventory'!$A$5:$C$104,3,FALSE),""))</f>
        <v/>
      </c>
      <c r="F674" s="14" t="n"/>
      <c r="G674" s="12" t="n"/>
      <c r="H674" s="14" t="n"/>
      <c r="I674" s="10" t="n"/>
      <c r="J674" s="11" t="n"/>
      <c r="K674" s="14" t="n"/>
      <c r="L674" s="10" t="n"/>
      <c r="M674" s="11" t="n"/>
      <c r="N674" s="14" t="n"/>
      <c r="O674" s="14" t="n"/>
      <c r="P674" s="13">
        <f>IF(OR(A674="",C674=""),"",IF(L674&lt;&gt;"","Returned",IF(I674="","Out",IF(NOW()&gt;I674+J674,"OVERDUE","Out"))))</f>
        <v/>
      </c>
      <c r="Q674" s="15">
        <f>IF(OR(A674="",B674=""),"",ROUND((IF(L674="",NOW(),L674+M674)-(A674+B674))*24,1))</f>
        <v/>
      </c>
      <c r="R674" s="16">
        <f>IF(OR(A674="",B674=""),"",A674+B674)</f>
        <v/>
      </c>
    </row>
    <row r="675">
      <c r="A675" s="10" t="n"/>
      <c r="B675" s="11" t="n"/>
      <c r="C675" s="12" t="n"/>
      <c r="D675" s="13">
        <f>IF(C675="","",IFERROR(VLOOKUP(C675,'Key inventory'!$A$5:$C$104,2,FALSE),""))</f>
        <v/>
      </c>
      <c r="E675" s="13">
        <f>IF(C675="","",IFERROR(VLOOKUP(C675,'Key inventory'!$A$5:$C$104,3,FALSE),""))</f>
        <v/>
      </c>
      <c r="F675" s="14" t="n"/>
      <c r="G675" s="12" t="n"/>
      <c r="H675" s="14" t="n"/>
      <c r="I675" s="10" t="n"/>
      <c r="J675" s="11" t="n"/>
      <c r="K675" s="14" t="n"/>
      <c r="L675" s="10" t="n"/>
      <c r="M675" s="11" t="n"/>
      <c r="N675" s="14" t="n"/>
      <c r="O675" s="14" t="n"/>
      <c r="P675" s="13">
        <f>IF(OR(A675="",C675=""),"",IF(L675&lt;&gt;"","Returned",IF(I675="","Out",IF(NOW()&gt;I675+J675,"OVERDUE","Out"))))</f>
        <v/>
      </c>
      <c r="Q675" s="15">
        <f>IF(OR(A675="",B675=""),"",ROUND((IF(L675="",NOW(),L675+M675)-(A675+B675))*24,1))</f>
        <v/>
      </c>
      <c r="R675" s="16">
        <f>IF(OR(A675="",B675=""),"",A675+B675)</f>
        <v/>
      </c>
    </row>
    <row r="676">
      <c r="A676" s="10" t="n"/>
      <c r="B676" s="11" t="n"/>
      <c r="C676" s="12" t="n"/>
      <c r="D676" s="13">
        <f>IF(C676="","",IFERROR(VLOOKUP(C676,'Key inventory'!$A$5:$C$104,2,FALSE),""))</f>
        <v/>
      </c>
      <c r="E676" s="13">
        <f>IF(C676="","",IFERROR(VLOOKUP(C676,'Key inventory'!$A$5:$C$104,3,FALSE),""))</f>
        <v/>
      </c>
      <c r="F676" s="14" t="n"/>
      <c r="G676" s="12" t="n"/>
      <c r="H676" s="14" t="n"/>
      <c r="I676" s="10" t="n"/>
      <c r="J676" s="11" t="n"/>
      <c r="K676" s="14" t="n"/>
      <c r="L676" s="10" t="n"/>
      <c r="M676" s="11" t="n"/>
      <c r="N676" s="14" t="n"/>
      <c r="O676" s="14" t="n"/>
      <c r="P676" s="13">
        <f>IF(OR(A676="",C676=""),"",IF(L676&lt;&gt;"","Returned",IF(I676="","Out",IF(NOW()&gt;I676+J676,"OVERDUE","Out"))))</f>
        <v/>
      </c>
      <c r="Q676" s="15">
        <f>IF(OR(A676="",B676=""),"",ROUND((IF(L676="",NOW(),L676+M676)-(A676+B676))*24,1))</f>
        <v/>
      </c>
      <c r="R676" s="16">
        <f>IF(OR(A676="",B676=""),"",A676+B676)</f>
        <v/>
      </c>
    </row>
    <row r="677">
      <c r="A677" s="10" t="n"/>
      <c r="B677" s="11" t="n"/>
      <c r="C677" s="12" t="n"/>
      <c r="D677" s="13">
        <f>IF(C677="","",IFERROR(VLOOKUP(C677,'Key inventory'!$A$5:$C$104,2,FALSE),""))</f>
        <v/>
      </c>
      <c r="E677" s="13">
        <f>IF(C677="","",IFERROR(VLOOKUP(C677,'Key inventory'!$A$5:$C$104,3,FALSE),""))</f>
        <v/>
      </c>
      <c r="F677" s="14" t="n"/>
      <c r="G677" s="12" t="n"/>
      <c r="H677" s="14" t="n"/>
      <c r="I677" s="10" t="n"/>
      <c r="J677" s="11" t="n"/>
      <c r="K677" s="14" t="n"/>
      <c r="L677" s="10" t="n"/>
      <c r="M677" s="11" t="n"/>
      <c r="N677" s="14" t="n"/>
      <c r="O677" s="14" t="n"/>
      <c r="P677" s="13">
        <f>IF(OR(A677="",C677=""),"",IF(L677&lt;&gt;"","Returned",IF(I677="","Out",IF(NOW()&gt;I677+J677,"OVERDUE","Out"))))</f>
        <v/>
      </c>
      <c r="Q677" s="15">
        <f>IF(OR(A677="",B677=""),"",ROUND((IF(L677="",NOW(),L677+M677)-(A677+B677))*24,1))</f>
        <v/>
      </c>
      <c r="R677" s="16">
        <f>IF(OR(A677="",B677=""),"",A677+B677)</f>
        <v/>
      </c>
    </row>
    <row r="678">
      <c r="A678" s="10" t="n"/>
      <c r="B678" s="11" t="n"/>
      <c r="C678" s="12" t="n"/>
      <c r="D678" s="13">
        <f>IF(C678="","",IFERROR(VLOOKUP(C678,'Key inventory'!$A$5:$C$104,2,FALSE),""))</f>
        <v/>
      </c>
      <c r="E678" s="13">
        <f>IF(C678="","",IFERROR(VLOOKUP(C678,'Key inventory'!$A$5:$C$104,3,FALSE),""))</f>
        <v/>
      </c>
      <c r="F678" s="14" t="n"/>
      <c r="G678" s="12" t="n"/>
      <c r="H678" s="14" t="n"/>
      <c r="I678" s="10" t="n"/>
      <c r="J678" s="11" t="n"/>
      <c r="K678" s="14" t="n"/>
      <c r="L678" s="10" t="n"/>
      <c r="M678" s="11" t="n"/>
      <c r="N678" s="14" t="n"/>
      <c r="O678" s="14" t="n"/>
      <c r="P678" s="13">
        <f>IF(OR(A678="",C678=""),"",IF(L678&lt;&gt;"","Returned",IF(I678="","Out",IF(NOW()&gt;I678+J678,"OVERDUE","Out"))))</f>
        <v/>
      </c>
      <c r="Q678" s="15">
        <f>IF(OR(A678="",B678=""),"",ROUND((IF(L678="",NOW(),L678+M678)-(A678+B678))*24,1))</f>
        <v/>
      </c>
      <c r="R678" s="16">
        <f>IF(OR(A678="",B678=""),"",A678+B678)</f>
        <v/>
      </c>
    </row>
    <row r="679">
      <c r="A679" s="10" t="n"/>
      <c r="B679" s="11" t="n"/>
      <c r="C679" s="12" t="n"/>
      <c r="D679" s="13">
        <f>IF(C679="","",IFERROR(VLOOKUP(C679,'Key inventory'!$A$5:$C$104,2,FALSE),""))</f>
        <v/>
      </c>
      <c r="E679" s="13">
        <f>IF(C679="","",IFERROR(VLOOKUP(C679,'Key inventory'!$A$5:$C$104,3,FALSE),""))</f>
        <v/>
      </c>
      <c r="F679" s="14" t="n"/>
      <c r="G679" s="12" t="n"/>
      <c r="H679" s="14" t="n"/>
      <c r="I679" s="10" t="n"/>
      <c r="J679" s="11" t="n"/>
      <c r="K679" s="14" t="n"/>
      <c r="L679" s="10" t="n"/>
      <c r="M679" s="11" t="n"/>
      <c r="N679" s="14" t="n"/>
      <c r="O679" s="14" t="n"/>
      <c r="P679" s="13">
        <f>IF(OR(A679="",C679=""),"",IF(L679&lt;&gt;"","Returned",IF(I679="","Out",IF(NOW()&gt;I679+J679,"OVERDUE","Out"))))</f>
        <v/>
      </c>
      <c r="Q679" s="15">
        <f>IF(OR(A679="",B679=""),"",ROUND((IF(L679="",NOW(),L679+M679)-(A679+B679))*24,1))</f>
        <v/>
      </c>
      <c r="R679" s="16">
        <f>IF(OR(A679="",B679=""),"",A679+B679)</f>
        <v/>
      </c>
    </row>
    <row r="680">
      <c r="A680" s="10" t="n"/>
      <c r="B680" s="11" t="n"/>
      <c r="C680" s="12" t="n"/>
      <c r="D680" s="13">
        <f>IF(C680="","",IFERROR(VLOOKUP(C680,'Key inventory'!$A$5:$C$104,2,FALSE),""))</f>
        <v/>
      </c>
      <c r="E680" s="13">
        <f>IF(C680="","",IFERROR(VLOOKUP(C680,'Key inventory'!$A$5:$C$104,3,FALSE),""))</f>
        <v/>
      </c>
      <c r="F680" s="14" t="n"/>
      <c r="G680" s="12" t="n"/>
      <c r="H680" s="14" t="n"/>
      <c r="I680" s="10" t="n"/>
      <c r="J680" s="11" t="n"/>
      <c r="K680" s="14" t="n"/>
      <c r="L680" s="10" t="n"/>
      <c r="M680" s="11" t="n"/>
      <c r="N680" s="14" t="n"/>
      <c r="O680" s="14" t="n"/>
      <c r="P680" s="13">
        <f>IF(OR(A680="",C680=""),"",IF(L680&lt;&gt;"","Returned",IF(I680="","Out",IF(NOW()&gt;I680+J680,"OVERDUE","Out"))))</f>
        <v/>
      </c>
      <c r="Q680" s="15">
        <f>IF(OR(A680="",B680=""),"",ROUND((IF(L680="",NOW(),L680+M680)-(A680+B680))*24,1))</f>
        <v/>
      </c>
      <c r="R680" s="16">
        <f>IF(OR(A680="",B680=""),"",A680+B680)</f>
        <v/>
      </c>
    </row>
    <row r="681">
      <c r="A681" s="10" t="n"/>
      <c r="B681" s="11" t="n"/>
      <c r="C681" s="12" t="n"/>
      <c r="D681" s="13">
        <f>IF(C681="","",IFERROR(VLOOKUP(C681,'Key inventory'!$A$5:$C$104,2,FALSE),""))</f>
        <v/>
      </c>
      <c r="E681" s="13">
        <f>IF(C681="","",IFERROR(VLOOKUP(C681,'Key inventory'!$A$5:$C$104,3,FALSE),""))</f>
        <v/>
      </c>
      <c r="F681" s="14" t="n"/>
      <c r="G681" s="12" t="n"/>
      <c r="H681" s="14" t="n"/>
      <c r="I681" s="10" t="n"/>
      <c r="J681" s="11" t="n"/>
      <c r="K681" s="14" t="n"/>
      <c r="L681" s="10" t="n"/>
      <c r="M681" s="11" t="n"/>
      <c r="N681" s="14" t="n"/>
      <c r="O681" s="14" t="n"/>
      <c r="P681" s="13">
        <f>IF(OR(A681="",C681=""),"",IF(L681&lt;&gt;"","Returned",IF(I681="","Out",IF(NOW()&gt;I681+J681,"OVERDUE","Out"))))</f>
        <v/>
      </c>
      <c r="Q681" s="15">
        <f>IF(OR(A681="",B681=""),"",ROUND((IF(L681="",NOW(),L681+M681)-(A681+B681))*24,1))</f>
        <v/>
      </c>
      <c r="R681" s="16">
        <f>IF(OR(A681="",B681=""),"",A681+B681)</f>
        <v/>
      </c>
    </row>
    <row r="682">
      <c r="A682" s="10" t="n"/>
      <c r="B682" s="11" t="n"/>
      <c r="C682" s="12" t="n"/>
      <c r="D682" s="13">
        <f>IF(C682="","",IFERROR(VLOOKUP(C682,'Key inventory'!$A$5:$C$104,2,FALSE),""))</f>
        <v/>
      </c>
      <c r="E682" s="13">
        <f>IF(C682="","",IFERROR(VLOOKUP(C682,'Key inventory'!$A$5:$C$104,3,FALSE),""))</f>
        <v/>
      </c>
      <c r="F682" s="14" t="n"/>
      <c r="G682" s="12" t="n"/>
      <c r="H682" s="14" t="n"/>
      <c r="I682" s="10" t="n"/>
      <c r="J682" s="11" t="n"/>
      <c r="K682" s="14" t="n"/>
      <c r="L682" s="10" t="n"/>
      <c r="M682" s="11" t="n"/>
      <c r="N682" s="14" t="n"/>
      <c r="O682" s="14" t="n"/>
      <c r="P682" s="13">
        <f>IF(OR(A682="",C682=""),"",IF(L682&lt;&gt;"","Returned",IF(I682="","Out",IF(NOW()&gt;I682+J682,"OVERDUE","Out"))))</f>
        <v/>
      </c>
      <c r="Q682" s="15">
        <f>IF(OR(A682="",B682=""),"",ROUND((IF(L682="",NOW(),L682+M682)-(A682+B682))*24,1))</f>
        <v/>
      </c>
      <c r="R682" s="16">
        <f>IF(OR(A682="",B682=""),"",A682+B682)</f>
        <v/>
      </c>
    </row>
    <row r="683">
      <c r="A683" s="10" t="n"/>
      <c r="B683" s="11" t="n"/>
      <c r="C683" s="12" t="n"/>
      <c r="D683" s="13">
        <f>IF(C683="","",IFERROR(VLOOKUP(C683,'Key inventory'!$A$5:$C$104,2,FALSE),""))</f>
        <v/>
      </c>
      <c r="E683" s="13">
        <f>IF(C683="","",IFERROR(VLOOKUP(C683,'Key inventory'!$A$5:$C$104,3,FALSE),""))</f>
        <v/>
      </c>
      <c r="F683" s="14" t="n"/>
      <c r="G683" s="12" t="n"/>
      <c r="H683" s="14" t="n"/>
      <c r="I683" s="10" t="n"/>
      <c r="J683" s="11" t="n"/>
      <c r="K683" s="14" t="n"/>
      <c r="L683" s="10" t="n"/>
      <c r="M683" s="11" t="n"/>
      <c r="N683" s="14" t="n"/>
      <c r="O683" s="14" t="n"/>
      <c r="P683" s="13">
        <f>IF(OR(A683="",C683=""),"",IF(L683&lt;&gt;"","Returned",IF(I683="","Out",IF(NOW()&gt;I683+J683,"OVERDUE","Out"))))</f>
        <v/>
      </c>
      <c r="Q683" s="15">
        <f>IF(OR(A683="",B683=""),"",ROUND((IF(L683="",NOW(),L683+M683)-(A683+B683))*24,1))</f>
        <v/>
      </c>
      <c r="R683" s="16">
        <f>IF(OR(A683="",B683=""),"",A683+B683)</f>
        <v/>
      </c>
    </row>
    <row r="684">
      <c r="A684" s="10" t="n"/>
      <c r="B684" s="11" t="n"/>
      <c r="C684" s="12" t="n"/>
      <c r="D684" s="13">
        <f>IF(C684="","",IFERROR(VLOOKUP(C684,'Key inventory'!$A$5:$C$104,2,FALSE),""))</f>
        <v/>
      </c>
      <c r="E684" s="13">
        <f>IF(C684="","",IFERROR(VLOOKUP(C684,'Key inventory'!$A$5:$C$104,3,FALSE),""))</f>
        <v/>
      </c>
      <c r="F684" s="14" t="n"/>
      <c r="G684" s="12" t="n"/>
      <c r="H684" s="14" t="n"/>
      <c r="I684" s="10" t="n"/>
      <c r="J684" s="11" t="n"/>
      <c r="K684" s="14" t="n"/>
      <c r="L684" s="10" t="n"/>
      <c r="M684" s="11" t="n"/>
      <c r="N684" s="14" t="n"/>
      <c r="O684" s="14" t="n"/>
      <c r="P684" s="13">
        <f>IF(OR(A684="",C684=""),"",IF(L684&lt;&gt;"","Returned",IF(I684="","Out",IF(NOW()&gt;I684+J684,"OVERDUE","Out"))))</f>
        <v/>
      </c>
      <c r="Q684" s="15">
        <f>IF(OR(A684="",B684=""),"",ROUND((IF(L684="",NOW(),L684+M684)-(A684+B684))*24,1))</f>
        <v/>
      </c>
      <c r="R684" s="16">
        <f>IF(OR(A684="",B684=""),"",A684+B684)</f>
        <v/>
      </c>
    </row>
    <row r="685">
      <c r="A685" s="10" t="n"/>
      <c r="B685" s="11" t="n"/>
      <c r="C685" s="12" t="n"/>
      <c r="D685" s="13">
        <f>IF(C685="","",IFERROR(VLOOKUP(C685,'Key inventory'!$A$5:$C$104,2,FALSE),""))</f>
        <v/>
      </c>
      <c r="E685" s="13">
        <f>IF(C685="","",IFERROR(VLOOKUP(C685,'Key inventory'!$A$5:$C$104,3,FALSE),""))</f>
        <v/>
      </c>
      <c r="F685" s="14" t="n"/>
      <c r="G685" s="12" t="n"/>
      <c r="H685" s="14" t="n"/>
      <c r="I685" s="10" t="n"/>
      <c r="J685" s="11" t="n"/>
      <c r="K685" s="14" t="n"/>
      <c r="L685" s="10" t="n"/>
      <c r="M685" s="11" t="n"/>
      <c r="N685" s="14" t="n"/>
      <c r="O685" s="14" t="n"/>
      <c r="P685" s="13">
        <f>IF(OR(A685="",C685=""),"",IF(L685&lt;&gt;"","Returned",IF(I685="","Out",IF(NOW()&gt;I685+J685,"OVERDUE","Out"))))</f>
        <v/>
      </c>
      <c r="Q685" s="15">
        <f>IF(OR(A685="",B685=""),"",ROUND((IF(L685="",NOW(),L685+M685)-(A685+B685))*24,1))</f>
        <v/>
      </c>
      <c r="R685" s="16">
        <f>IF(OR(A685="",B685=""),"",A685+B685)</f>
        <v/>
      </c>
    </row>
    <row r="686">
      <c r="A686" s="10" t="n"/>
      <c r="B686" s="11" t="n"/>
      <c r="C686" s="12" t="n"/>
      <c r="D686" s="13">
        <f>IF(C686="","",IFERROR(VLOOKUP(C686,'Key inventory'!$A$5:$C$104,2,FALSE),""))</f>
        <v/>
      </c>
      <c r="E686" s="13">
        <f>IF(C686="","",IFERROR(VLOOKUP(C686,'Key inventory'!$A$5:$C$104,3,FALSE),""))</f>
        <v/>
      </c>
      <c r="F686" s="14" t="n"/>
      <c r="G686" s="12" t="n"/>
      <c r="H686" s="14" t="n"/>
      <c r="I686" s="10" t="n"/>
      <c r="J686" s="11" t="n"/>
      <c r="K686" s="14" t="n"/>
      <c r="L686" s="10" t="n"/>
      <c r="M686" s="11" t="n"/>
      <c r="N686" s="14" t="n"/>
      <c r="O686" s="14" t="n"/>
      <c r="P686" s="13">
        <f>IF(OR(A686="",C686=""),"",IF(L686&lt;&gt;"","Returned",IF(I686="","Out",IF(NOW()&gt;I686+J686,"OVERDUE","Out"))))</f>
        <v/>
      </c>
      <c r="Q686" s="15">
        <f>IF(OR(A686="",B686=""),"",ROUND((IF(L686="",NOW(),L686+M686)-(A686+B686))*24,1))</f>
        <v/>
      </c>
      <c r="R686" s="16">
        <f>IF(OR(A686="",B686=""),"",A686+B686)</f>
        <v/>
      </c>
    </row>
    <row r="687">
      <c r="A687" s="10" t="n"/>
      <c r="B687" s="11" t="n"/>
      <c r="C687" s="12" t="n"/>
      <c r="D687" s="13">
        <f>IF(C687="","",IFERROR(VLOOKUP(C687,'Key inventory'!$A$5:$C$104,2,FALSE),""))</f>
        <v/>
      </c>
      <c r="E687" s="13">
        <f>IF(C687="","",IFERROR(VLOOKUP(C687,'Key inventory'!$A$5:$C$104,3,FALSE),""))</f>
        <v/>
      </c>
      <c r="F687" s="14" t="n"/>
      <c r="G687" s="12" t="n"/>
      <c r="H687" s="14" t="n"/>
      <c r="I687" s="10" t="n"/>
      <c r="J687" s="11" t="n"/>
      <c r="K687" s="14" t="n"/>
      <c r="L687" s="10" t="n"/>
      <c r="M687" s="11" t="n"/>
      <c r="N687" s="14" t="n"/>
      <c r="O687" s="14" t="n"/>
      <c r="P687" s="13">
        <f>IF(OR(A687="",C687=""),"",IF(L687&lt;&gt;"","Returned",IF(I687="","Out",IF(NOW()&gt;I687+J687,"OVERDUE","Out"))))</f>
        <v/>
      </c>
      <c r="Q687" s="15">
        <f>IF(OR(A687="",B687=""),"",ROUND((IF(L687="",NOW(),L687+M687)-(A687+B687))*24,1))</f>
        <v/>
      </c>
      <c r="R687" s="16">
        <f>IF(OR(A687="",B687=""),"",A687+B687)</f>
        <v/>
      </c>
    </row>
    <row r="688">
      <c r="A688" s="10" t="n"/>
      <c r="B688" s="11" t="n"/>
      <c r="C688" s="12" t="n"/>
      <c r="D688" s="13">
        <f>IF(C688="","",IFERROR(VLOOKUP(C688,'Key inventory'!$A$5:$C$104,2,FALSE),""))</f>
        <v/>
      </c>
      <c r="E688" s="13">
        <f>IF(C688="","",IFERROR(VLOOKUP(C688,'Key inventory'!$A$5:$C$104,3,FALSE),""))</f>
        <v/>
      </c>
      <c r="F688" s="14" t="n"/>
      <c r="G688" s="12" t="n"/>
      <c r="H688" s="14" t="n"/>
      <c r="I688" s="10" t="n"/>
      <c r="J688" s="11" t="n"/>
      <c r="K688" s="14" t="n"/>
      <c r="L688" s="10" t="n"/>
      <c r="M688" s="11" t="n"/>
      <c r="N688" s="14" t="n"/>
      <c r="O688" s="14" t="n"/>
      <c r="P688" s="13">
        <f>IF(OR(A688="",C688=""),"",IF(L688&lt;&gt;"","Returned",IF(I688="","Out",IF(NOW()&gt;I688+J688,"OVERDUE","Out"))))</f>
        <v/>
      </c>
      <c r="Q688" s="15">
        <f>IF(OR(A688="",B688=""),"",ROUND((IF(L688="",NOW(),L688+M688)-(A688+B688))*24,1))</f>
        <v/>
      </c>
      <c r="R688" s="16">
        <f>IF(OR(A688="",B688=""),"",A688+B688)</f>
        <v/>
      </c>
    </row>
    <row r="689">
      <c r="A689" s="10" t="n"/>
      <c r="B689" s="11" t="n"/>
      <c r="C689" s="12" t="n"/>
      <c r="D689" s="13">
        <f>IF(C689="","",IFERROR(VLOOKUP(C689,'Key inventory'!$A$5:$C$104,2,FALSE),""))</f>
        <v/>
      </c>
      <c r="E689" s="13">
        <f>IF(C689="","",IFERROR(VLOOKUP(C689,'Key inventory'!$A$5:$C$104,3,FALSE),""))</f>
        <v/>
      </c>
      <c r="F689" s="14" t="n"/>
      <c r="G689" s="12" t="n"/>
      <c r="H689" s="14" t="n"/>
      <c r="I689" s="10" t="n"/>
      <c r="J689" s="11" t="n"/>
      <c r="K689" s="14" t="n"/>
      <c r="L689" s="10" t="n"/>
      <c r="M689" s="11" t="n"/>
      <c r="N689" s="14" t="n"/>
      <c r="O689" s="14" t="n"/>
      <c r="P689" s="13">
        <f>IF(OR(A689="",C689=""),"",IF(L689&lt;&gt;"","Returned",IF(I689="","Out",IF(NOW()&gt;I689+J689,"OVERDUE","Out"))))</f>
        <v/>
      </c>
      <c r="Q689" s="15">
        <f>IF(OR(A689="",B689=""),"",ROUND((IF(L689="",NOW(),L689+M689)-(A689+B689))*24,1))</f>
        <v/>
      </c>
      <c r="R689" s="16">
        <f>IF(OR(A689="",B689=""),"",A689+B689)</f>
        <v/>
      </c>
    </row>
    <row r="690">
      <c r="A690" s="10" t="n"/>
      <c r="B690" s="11" t="n"/>
      <c r="C690" s="12" t="n"/>
      <c r="D690" s="13">
        <f>IF(C690="","",IFERROR(VLOOKUP(C690,'Key inventory'!$A$5:$C$104,2,FALSE),""))</f>
        <v/>
      </c>
      <c r="E690" s="13">
        <f>IF(C690="","",IFERROR(VLOOKUP(C690,'Key inventory'!$A$5:$C$104,3,FALSE),""))</f>
        <v/>
      </c>
      <c r="F690" s="14" t="n"/>
      <c r="G690" s="12" t="n"/>
      <c r="H690" s="14" t="n"/>
      <c r="I690" s="10" t="n"/>
      <c r="J690" s="11" t="n"/>
      <c r="K690" s="14" t="n"/>
      <c r="L690" s="10" t="n"/>
      <c r="M690" s="11" t="n"/>
      <c r="N690" s="14" t="n"/>
      <c r="O690" s="14" t="n"/>
      <c r="P690" s="13">
        <f>IF(OR(A690="",C690=""),"",IF(L690&lt;&gt;"","Returned",IF(I690="","Out",IF(NOW()&gt;I690+J690,"OVERDUE","Out"))))</f>
        <v/>
      </c>
      <c r="Q690" s="15">
        <f>IF(OR(A690="",B690=""),"",ROUND((IF(L690="",NOW(),L690+M690)-(A690+B690))*24,1))</f>
        <v/>
      </c>
      <c r="R690" s="16">
        <f>IF(OR(A690="",B690=""),"",A690+B690)</f>
        <v/>
      </c>
    </row>
    <row r="691">
      <c r="A691" s="10" t="n"/>
      <c r="B691" s="11" t="n"/>
      <c r="C691" s="12" t="n"/>
      <c r="D691" s="13">
        <f>IF(C691="","",IFERROR(VLOOKUP(C691,'Key inventory'!$A$5:$C$104,2,FALSE),""))</f>
        <v/>
      </c>
      <c r="E691" s="13">
        <f>IF(C691="","",IFERROR(VLOOKUP(C691,'Key inventory'!$A$5:$C$104,3,FALSE),""))</f>
        <v/>
      </c>
      <c r="F691" s="14" t="n"/>
      <c r="G691" s="12" t="n"/>
      <c r="H691" s="14" t="n"/>
      <c r="I691" s="10" t="n"/>
      <c r="J691" s="11" t="n"/>
      <c r="K691" s="14" t="n"/>
      <c r="L691" s="10" t="n"/>
      <c r="M691" s="11" t="n"/>
      <c r="N691" s="14" t="n"/>
      <c r="O691" s="14" t="n"/>
      <c r="P691" s="13">
        <f>IF(OR(A691="",C691=""),"",IF(L691&lt;&gt;"","Returned",IF(I691="","Out",IF(NOW()&gt;I691+J691,"OVERDUE","Out"))))</f>
        <v/>
      </c>
      <c r="Q691" s="15">
        <f>IF(OR(A691="",B691=""),"",ROUND((IF(L691="",NOW(),L691+M691)-(A691+B691))*24,1))</f>
        <v/>
      </c>
      <c r="R691" s="16">
        <f>IF(OR(A691="",B691=""),"",A691+B691)</f>
        <v/>
      </c>
    </row>
    <row r="692">
      <c r="A692" s="10" t="n"/>
      <c r="B692" s="11" t="n"/>
      <c r="C692" s="12" t="n"/>
      <c r="D692" s="13">
        <f>IF(C692="","",IFERROR(VLOOKUP(C692,'Key inventory'!$A$5:$C$104,2,FALSE),""))</f>
        <v/>
      </c>
      <c r="E692" s="13">
        <f>IF(C692="","",IFERROR(VLOOKUP(C692,'Key inventory'!$A$5:$C$104,3,FALSE),""))</f>
        <v/>
      </c>
      <c r="F692" s="14" t="n"/>
      <c r="G692" s="12" t="n"/>
      <c r="H692" s="14" t="n"/>
      <c r="I692" s="10" t="n"/>
      <c r="J692" s="11" t="n"/>
      <c r="K692" s="14" t="n"/>
      <c r="L692" s="10" t="n"/>
      <c r="M692" s="11" t="n"/>
      <c r="N692" s="14" t="n"/>
      <c r="O692" s="14" t="n"/>
      <c r="P692" s="13">
        <f>IF(OR(A692="",C692=""),"",IF(L692&lt;&gt;"","Returned",IF(I692="","Out",IF(NOW()&gt;I692+J692,"OVERDUE","Out"))))</f>
        <v/>
      </c>
      <c r="Q692" s="15">
        <f>IF(OR(A692="",B692=""),"",ROUND((IF(L692="",NOW(),L692+M692)-(A692+B692))*24,1))</f>
        <v/>
      </c>
      <c r="R692" s="16">
        <f>IF(OR(A692="",B692=""),"",A692+B692)</f>
        <v/>
      </c>
    </row>
    <row r="693">
      <c r="A693" s="10" t="n"/>
      <c r="B693" s="11" t="n"/>
      <c r="C693" s="12" t="n"/>
      <c r="D693" s="13">
        <f>IF(C693="","",IFERROR(VLOOKUP(C693,'Key inventory'!$A$5:$C$104,2,FALSE),""))</f>
        <v/>
      </c>
      <c r="E693" s="13">
        <f>IF(C693="","",IFERROR(VLOOKUP(C693,'Key inventory'!$A$5:$C$104,3,FALSE),""))</f>
        <v/>
      </c>
      <c r="F693" s="14" t="n"/>
      <c r="G693" s="12" t="n"/>
      <c r="H693" s="14" t="n"/>
      <c r="I693" s="10" t="n"/>
      <c r="J693" s="11" t="n"/>
      <c r="K693" s="14" t="n"/>
      <c r="L693" s="10" t="n"/>
      <c r="M693" s="11" t="n"/>
      <c r="N693" s="14" t="n"/>
      <c r="O693" s="14" t="n"/>
      <c r="P693" s="13">
        <f>IF(OR(A693="",C693=""),"",IF(L693&lt;&gt;"","Returned",IF(I693="","Out",IF(NOW()&gt;I693+J693,"OVERDUE","Out"))))</f>
        <v/>
      </c>
      <c r="Q693" s="15">
        <f>IF(OR(A693="",B693=""),"",ROUND((IF(L693="",NOW(),L693+M693)-(A693+B693))*24,1))</f>
        <v/>
      </c>
      <c r="R693" s="16">
        <f>IF(OR(A693="",B693=""),"",A693+B693)</f>
        <v/>
      </c>
    </row>
    <row r="694">
      <c r="A694" s="10" t="n"/>
      <c r="B694" s="11" t="n"/>
      <c r="C694" s="12" t="n"/>
      <c r="D694" s="13">
        <f>IF(C694="","",IFERROR(VLOOKUP(C694,'Key inventory'!$A$5:$C$104,2,FALSE),""))</f>
        <v/>
      </c>
      <c r="E694" s="13">
        <f>IF(C694="","",IFERROR(VLOOKUP(C694,'Key inventory'!$A$5:$C$104,3,FALSE),""))</f>
        <v/>
      </c>
      <c r="F694" s="14" t="n"/>
      <c r="G694" s="12" t="n"/>
      <c r="H694" s="14" t="n"/>
      <c r="I694" s="10" t="n"/>
      <c r="J694" s="11" t="n"/>
      <c r="K694" s="14" t="n"/>
      <c r="L694" s="10" t="n"/>
      <c r="M694" s="11" t="n"/>
      <c r="N694" s="14" t="n"/>
      <c r="O694" s="14" t="n"/>
      <c r="P694" s="13">
        <f>IF(OR(A694="",C694=""),"",IF(L694&lt;&gt;"","Returned",IF(I694="","Out",IF(NOW()&gt;I694+J694,"OVERDUE","Out"))))</f>
        <v/>
      </c>
      <c r="Q694" s="15">
        <f>IF(OR(A694="",B694=""),"",ROUND((IF(L694="",NOW(),L694+M694)-(A694+B694))*24,1))</f>
        <v/>
      </c>
      <c r="R694" s="16">
        <f>IF(OR(A694="",B694=""),"",A694+B694)</f>
        <v/>
      </c>
    </row>
    <row r="695">
      <c r="A695" s="10" t="n"/>
      <c r="B695" s="11" t="n"/>
      <c r="C695" s="12" t="n"/>
      <c r="D695" s="13">
        <f>IF(C695="","",IFERROR(VLOOKUP(C695,'Key inventory'!$A$5:$C$104,2,FALSE),""))</f>
        <v/>
      </c>
      <c r="E695" s="13">
        <f>IF(C695="","",IFERROR(VLOOKUP(C695,'Key inventory'!$A$5:$C$104,3,FALSE),""))</f>
        <v/>
      </c>
      <c r="F695" s="14" t="n"/>
      <c r="G695" s="12" t="n"/>
      <c r="H695" s="14" t="n"/>
      <c r="I695" s="10" t="n"/>
      <c r="J695" s="11" t="n"/>
      <c r="K695" s="14" t="n"/>
      <c r="L695" s="10" t="n"/>
      <c r="M695" s="11" t="n"/>
      <c r="N695" s="14" t="n"/>
      <c r="O695" s="14" t="n"/>
      <c r="P695" s="13">
        <f>IF(OR(A695="",C695=""),"",IF(L695&lt;&gt;"","Returned",IF(I695="","Out",IF(NOW()&gt;I695+J695,"OVERDUE","Out"))))</f>
        <v/>
      </c>
      <c r="Q695" s="15">
        <f>IF(OR(A695="",B695=""),"",ROUND((IF(L695="",NOW(),L695+M695)-(A695+B695))*24,1))</f>
        <v/>
      </c>
      <c r="R695" s="16">
        <f>IF(OR(A695="",B695=""),"",A695+B695)</f>
        <v/>
      </c>
    </row>
    <row r="696">
      <c r="A696" s="10" t="n"/>
      <c r="B696" s="11" t="n"/>
      <c r="C696" s="12" t="n"/>
      <c r="D696" s="13">
        <f>IF(C696="","",IFERROR(VLOOKUP(C696,'Key inventory'!$A$5:$C$104,2,FALSE),""))</f>
        <v/>
      </c>
      <c r="E696" s="13">
        <f>IF(C696="","",IFERROR(VLOOKUP(C696,'Key inventory'!$A$5:$C$104,3,FALSE),""))</f>
        <v/>
      </c>
      <c r="F696" s="14" t="n"/>
      <c r="G696" s="12" t="n"/>
      <c r="H696" s="14" t="n"/>
      <c r="I696" s="10" t="n"/>
      <c r="J696" s="11" t="n"/>
      <c r="K696" s="14" t="n"/>
      <c r="L696" s="10" t="n"/>
      <c r="M696" s="11" t="n"/>
      <c r="N696" s="14" t="n"/>
      <c r="O696" s="14" t="n"/>
      <c r="P696" s="13">
        <f>IF(OR(A696="",C696=""),"",IF(L696&lt;&gt;"","Returned",IF(I696="","Out",IF(NOW()&gt;I696+J696,"OVERDUE","Out"))))</f>
        <v/>
      </c>
      <c r="Q696" s="15">
        <f>IF(OR(A696="",B696=""),"",ROUND((IF(L696="",NOW(),L696+M696)-(A696+B696))*24,1))</f>
        <v/>
      </c>
      <c r="R696" s="16">
        <f>IF(OR(A696="",B696=""),"",A696+B696)</f>
        <v/>
      </c>
    </row>
    <row r="697">
      <c r="A697" s="10" t="n"/>
      <c r="B697" s="11" t="n"/>
      <c r="C697" s="12" t="n"/>
      <c r="D697" s="13">
        <f>IF(C697="","",IFERROR(VLOOKUP(C697,'Key inventory'!$A$5:$C$104,2,FALSE),""))</f>
        <v/>
      </c>
      <c r="E697" s="13">
        <f>IF(C697="","",IFERROR(VLOOKUP(C697,'Key inventory'!$A$5:$C$104,3,FALSE),""))</f>
        <v/>
      </c>
      <c r="F697" s="14" t="n"/>
      <c r="G697" s="12" t="n"/>
      <c r="H697" s="14" t="n"/>
      <c r="I697" s="10" t="n"/>
      <c r="J697" s="11" t="n"/>
      <c r="K697" s="14" t="n"/>
      <c r="L697" s="10" t="n"/>
      <c r="M697" s="11" t="n"/>
      <c r="N697" s="14" t="n"/>
      <c r="O697" s="14" t="n"/>
      <c r="P697" s="13">
        <f>IF(OR(A697="",C697=""),"",IF(L697&lt;&gt;"","Returned",IF(I697="","Out",IF(NOW()&gt;I697+J697,"OVERDUE","Out"))))</f>
        <v/>
      </c>
      <c r="Q697" s="15">
        <f>IF(OR(A697="",B697=""),"",ROUND((IF(L697="",NOW(),L697+M697)-(A697+B697))*24,1))</f>
        <v/>
      </c>
      <c r="R697" s="16">
        <f>IF(OR(A697="",B697=""),"",A697+B697)</f>
        <v/>
      </c>
    </row>
    <row r="698">
      <c r="A698" s="10" t="n"/>
      <c r="B698" s="11" t="n"/>
      <c r="C698" s="12" t="n"/>
      <c r="D698" s="13">
        <f>IF(C698="","",IFERROR(VLOOKUP(C698,'Key inventory'!$A$5:$C$104,2,FALSE),""))</f>
        <v/>
      </c>
      <c r="E698" s="13">
        <f>IF(C698="","",IFERROR(VLOOKUP(C698,'Key inventory'!$A$5:$C$104,3,FALSE),""))</f>
        <v/>
      </c>
      <c r="F698" s="14" t="n"/>
      <c r="G698" s="12" t="n"/>
      <c r="H698" s="14" t="n"/>
      <c r="I698" s="10" t="n"/>
      <c r="J698" s="11" t="n"/>
      <c r="K698" s="14" t="n"/>
      <c r="L698" s="10" t="n"/>
      <c r="M698" s="11" t="n"/>
      <c r="N698" s="14" t="n"/>
      <c r="O698" s="14" t="n"/>
      <c r="P698" s="13">
        <f>IF(OR(A698="",C698=""),"",IF(L698&lt;&gt;"","Returned",IF(I698="","Out",IF(NOW()&gt;I698+J698,"OVERDUE","Out"))))</f>
        <v/>
      </c>
      <c r="Q698" s="15">
        <f>IF(OR(A698="",B698=""),"",ROUND((IF(L698="",NOW(),L698+M698)-(A698+B698))*24,1))</f>
        <v/>
      </c>
      <c r="R698" s="16">
        <f>IF(OR(A698="",B698=""),"",A698+B698)</f>
        <v/>
      </c>
    </row>
    <row r="699">
      <c r="A699" s="10" t="n"/>
      <c r="B699" s="11" t="n"/>
      <c r="C699" s="12" t="n"/>
      <c r="D699" s="13">
        <f>IF(C699="","",IFERROR(VLOOKUP(C699,'Key inventory'!$A$5:$C$104,2,FALSE),""))</f>
        <v/>
      </c>
      <c r="E699" s="13">
        <f>IF(C699="","",IFERROR(VLOOKUP(C699,'Key inventory'!$A$5:$C$104,3,FALSE),""))</f>
        <v/>
      </c>
      <c r="F699" s="14" t="n"/>
      <c r="G699" s="12" t="n"/>
      <c r="H699" s="14" t="n"/>
      <c r="I699" s="10" t="n"/>
      <c r="J699" s="11" t="n"/>
      <c r="K699" s="14" t="n"/>
      <c r="L699" s="10" t="n"/>
      <c r="M699" s="11" t="n"/>
      <c r="N699" s="14" t="n"/>
      <c r="O699" s="14" t="n"/>
      <c r="P699" s="13">
        <f>IF(OR(A699="",C699=""),"",IF(L699&lt;&gt;"","Returned",IF(I699="","Out",IF(NOW()&gt;I699+J699,"OVERDUE","Out"))))</f>
        <v/>
      </c>
      <c r="Q699" s="15">
        <f>IF(OR(A699="",B699=""),"",ROUND((IF(L699="",NOW(),L699+M699)-(A699+B699))*24,1))</f>
        <v/>
      </c>
      <c r="R699" s="16">
        <f>IF(OR(A699="",B699=""),"",A699+B699)</f>
        <v/>
      </c>
    </row>
    <row r="700">
      <c r="A700" s="10" t="n"/>
      <c r="B700" s="11" t="n"/>
      <c r="C700" s="12" t="n"/>
      <c r="D700" s="13">
        <f>IF(C700="","",IFERROR(VLOOKUP(C700,'Key inventory'!$A$5:$C$104,2,FALSE),""))</f>
        <v/>
      </c>
      <c r="E700" s="13">
        <f>IF(C700="","",IFERROR(VLOOKUP(C700,'Key inventory'!$A$5:$C$104,3,FALSE),""))</f>
        <v/>
      </c>
      <c r="F700" s="14" t="n"/>
      <c r="G700" s="12" t="n"/>
      <c r="H700" s="14" t="n"/>
      <c r="I700" s="10" t="n"/>
      <c r="J700" s="11" t="n"/>
      <c r="K700" s="14" t="n"/>
      <c r="L700" s="10" t="n"/>
      <c r="M700" s="11" t="n"/>
      <c r="N700" s="14" t="n"/>
      <c r="O700" s="14" t="n"/>
      <c r="P700" s="13">
        <f>IF(OR(A700="",C700=""),"",IF(L700&lt;&gt;"","Returned",IF(I700="","Out",IF(NOW()&gt;I700+J700,"OVERDUE","Out"))))</f>
        <v/>
      </c>
      <c r="Q700" s="15">
        <f>IF(OR(A700="",B700=""),"",ROUND((IF(L700="",NOW(),L700+M700)-(A700+B700))*24,1))</f>
        <v/>
      </c>
      <c r="R700" s="16">
        <f>IF(OR(A700="",B700=""),"",A700+B700)</f>
        <v/>
      </c>
    </row>
    <row r="701">
      <c r="A701" s="10" t="n"/>
      <c r="B701" s="11" t="n"/>
      <c r="C701" s="12" t="n"/>
      <c r="D701" s="13">
        <f>IF(C701="","",IFERROR(VLOOKUP(C701,'Key inventory'!$A$5:$C$104,2,FALSE),""))</f>
        <v/>
      </c>
      <c r="E701" s="13">
        <f>IF(C701="","",IFERROR(VLOOKUP(C701,'Key inventory'!$A$5:$C$104,3,FALSE),""))</f>
        <v/>
      </c>
      <c r="F701" s="14" t="n"/>
      <c r="G701" s="12" t="n"/>
      <c r="H701" s="14" t="n"/>
      <c r="I701" s="10" t="n"/>
      <c r="J701" s="11" t="n"/>
      <c r="K701" s="14" t="n"/>
      <c r="L701" s="10" t="n"/>
      <c r="M701" s="11" t="n"/>
      <c r="N701" s="14" t="n"/>
      <c r="O701" s="14" t="n"/>
      <c r="P701" s="13">
        <f>IF(OR(A701="",C701=""),"",IF(L701&lt;&gt;"","Returned",IF(I701="","Out",IF(NOW()&gt;I701+J701,"OVERDUE","Out"))))</f>
        <v/>
      </c>
      <c r="Q701" s="15">
        <f>IF(OR(A701="",B701=""),"",ROUND((IF(L701="",NOW(),L701+M701)-(A701+B701))*24,1))</f>
        <v/>
      </c>
      <c r="R701" s="16">
        <f>IF(OR(A701="",B701=""),"",A701+B701)</f>
        <v/>
      </c>
    </row>
    <row r="702">
      <c r="A702" s="10" t="n"/>
      <c r="B702" s="11" t="n"/>
      <c r="C702" s="12" t="n"/>
      <c r="D702" s="13">
        <f>IF(C702="","",IFERROR(VLOOKUP(C702,'Key inventory'!$A$5:$C$104,2,FALSE),""))</f>
        <v/>
      </c>
      <c r="E702" s="13">
        <f>IF(C702="","",IFERROR(VLOOKUP(C702,'Key inventory'!$A$5:$C$104,3,FALSE),""))</f>
        <v/>
      </c>
      <c r="F702" s="14" t="n"/>
      <c r="G702" s="12" t="n"/>
      <c r="H702" s="14" t="n"/>
      <c r="I702" s="10" t="n"/>
      <c r="J702" s="11" t="n"/>
      <c r="K702" s="14" t="n"/>
      <c r="L702" s="10" t="n"/>
      <c r="M702" s="11" t="n"/>
      <c r="N702" s="14" t="n"/>
      <c r="O702" s="14" t="n"/>
      <c r="P702" s="13">
        <f>IF(OR(A702="",C702=""),"",IF(L702&lt;&gt;"","Returned",IF(I702="","Out",IF(NOW()&gt;I702+J702,"OVERDUE","Out"))))</f>
        <v/>
      </c>
      <c r="Q702" s="15">
        <f>IF(OR(A702="",B702=""),"",ROUND((IF(L702="",NOW(),L702+M702)-(A702+B702))*24,1))</f>
        <v/>
      </c>
      <c r="R702" s="16">
        <f>IF(OR(A702="",B702=""),"",A702+B702)</f>
        <v/>
      </c>
    </row>
    <row r="703">
      <c r="A703" s="10" t="n"/>
      <c r="B703" s="11" t="n"/>
      <c r="C703" s="12" t="n"/>
      <c r="D703" s="13">
        <f>IF(C703="","",IFERROR(VLOOKUP(C703,'Key inventory'!$A$5:$C$104,2,FALSE),""))</f>
        <v/>
      </c>
      <c r="E703" s="13">
        <f>IF(C703="","",IFERROR(VLOOKUP(C703,'Key inventory'!$A$5:$C$104,3,FALSE),""))</f>
        <v/>
      </c>
      <c r="F703" s="14" t="n"/>
      <c r="G703" s="12" t="n"/>
      <c r="H703" s="14" t="n"/>
      <c r="I703" s="10" t="n"/>
      <c r="J703" s="11" t="n"/>
      <c r="K703" s="14" t="n"/>
      <c r="L703" s="10" t="n"/>
      <c r="M703" s="11" t="n"/>
      <c r="N703" s="14" t="n"/>
      <c r="O703" s="14" t="n"/>
      <c r="P703" s="13">
        <f>IF(OR(A703="",C703=""),"",IF(L703&lt;&gt;"","Returned",IF(I703="","Out",IF(NOW()&gt;I703+J703,"OVERDUE","Out"))))</f>
        <v/>
      </c>
      <c r="Q703" s="15">
        <f>IF(OR(A703="",B703=""),"",ROUND((IF(L703="",NOW(),L703+M703)-(A703+B703))*24,1))</f>
        <v/>
      </c>
      <c r="R703" s="16">
        <f>IF(OR(A703="",B703=""),"",A703+B703)</f>
        <v/>
      </c>
    </row>
    <row r="704">
      <c r="A704" s="10" t="n"/>
      <c r="B704" s="11" t="n"/>
      <c r="C704" s="12" t="n"/>
      <c r="D704" s="13">
        <f>IF(C704="","",IFERROR(VLOOKUP(C704,'Key inventory'!$A$5:$C$104,2,FALSE),""))</f>
        <v/>
      </c>
      <c r="E704" s="13">
        <f>IF(C704="","",IFERROR(VLOOKUP(C704,'Key inventory'!$A$5:$C$104,3,FALSE),""))</f>
        <v/>
      </c>
      <c r="F704" s="14" t="n"/>
      <c r="G704" s="12" t="n"/>
      <c r="H704" s="14" t="n"/>
      <c r="I704" s="10" t="n"/>
      <c r="J704" s="11" t="n"/>
      <c r="K704" s="14" t="n"/>
      <c r="L704" s="10" t="n"/>
      <c r="M704" s="11" t="n"/>
      <c r="N704" s="14" t="n"/>
      <c r="O704" s="14" t="n"/>
      <c r="P704" s="13">
        <f>IF(OR(A704="",C704=""),"",IF(L704&lt;&gt;"","Returned",IF(I704="","Out",IF(NOW()&gt;I704+J704,"OVERDUE","Out"))))</f>
        <v/>
      </c>
      <c r="Q704" s="15">
        <f>IF(OR(A704="",B704=""),"",ROUND((IF(L704="",NOW(),L704+M704)-(A704+B704))*24,1))</f>
        <v/>
      </c>
      <c r="R704" s="16">
        <f>IF(OR(A704="",B704=""),"",A704+B704)</f>
        <v/>
      </c>
    </row>
    <row r="705">
      <c r="A705" s="10" t="n"/>
      <c r="B705" s="11" t="n"/>
      <c r="C705" s="12" t="n"/>
      <c r="D705" s="13">
        <f>IF(C705="","",IFERROR(VLOOKUP(C705,'Key inventory'!$A$5:$C$104,2,FALSE),""))</f>
        <v/>
      </c>
      <c r="E705" s="13">
        <f>IF(C705="","",IFERROR(VLOOKUP(C705,'Key inventory'!$A$5:$C$104,3,FALSE),""))</f>
        <v/>
      </c>
      <c r="F705" s="14" t="n"/>
      <c r="G705" s="12" t="n"/>
      <c r="H705" s="14" t="n"/>
      <c r="I705" s="10" t="n"/>
      <c r="J705" s="11" t="n"/>
      <c r="K705" s="14" t="n"/>
      <c r="L705" s="10" t="n"/>
      <c r="M705" s="11" t="n"/>
      <c r="N705" s="14" t="n"/>
      <c r="O705" s="14" t="n"/>
      <c r="P705" s="13">
        <f>IF(OR(A705="",C705=""),"",IF(L705&lt;&gt;"","Returned",IF(I705="","Out",IF(NOW()&gt;I705+J705,"OVERDUE","Out"))))</f>
        <v/>
      </c>
      <c r="Q705" s="15">
        <f>IF(OR(A705="",B705=""),"",ROUND((IF(L705="",NOW(),L705+M705)-(A705+B705))*24,1))</f>
        <v/>
      </c>
      <c r="R705" s="16">
        <f>IF(OR(A705="",B705=""),"",A705+B705)</f>
        <v/>
      </c>
    </row>
    <row r="706">
      <c r="A706" s="10" t="n"/>
      <c r="B706" s="11" t="n"/>
      <c r="C706" s="12" t="n"/>
      <c r="D706" s="13">
        <f>IF(C706="","",IFERROR(VLOOKUP(C706,'Key inventory'!$A$5:$C$104,2,FALSE),""))</f>
        <v/>
      </c>
      <c r="E706" s="13">
        <f>IF(C706="","",IFERROR(VLOOKUP(C706,'Key inventory'!$A$5:$C$104,3,FALSE),""))</f>
        <v/>
      </c>
      <c r="F706" s="14" t="n"/>
      <c r="G706" s="12" t="n"/>
      <c r="H706" s="14" t="n"/>
      <c r="I706" s="10" t="n"/>
      <c r="J706" s="11" t="n"/>
      <c r="K706" s="14" t="n"/>
      <c r="L706" s="10" t="n"/>
      <c r="M706" s="11" t="n"/>
      <c r="N706" s="14" t="n"/>
      <c r="O706" s="14" t="n"/>
      <c r="P706" s="13">
        <f>IF(OR(A706="",C706=""),"",IF(L706&lt;&gt;"","Returned",IF(I706="","Out",IF(NOW()&gt;I706+J706,"OVERDUE","Out"))))</f>
        <v/>
      </c>
      <c r="Q706" s="15">
        <f>IF(OR(A706="",B706=""),"",ROUND((IF(L706="",NOW(),L706+M706)-(A706+B706))*24,1))</f>
        <v/>
      </c>
      <c r="R706" s="16">
        <f>IF(OR(A706="",B706=""),"",A706+B706)</f>
        <v/>
      </c>
    </row>
    <row r="707">
      <c r="A707" s="10" t="n"/>
      <c r="B707" s="11" t="n"/>
      <c r="C707" s="12" t="n"/>
      <c r="D707" s="13">
        <f>IF(C707="","",IFERROR(VLOOKUP(C707,'Key inventory'!$A$5:$C$104,2,FALSE),""))</f>
        <v/>
      </c>
      <c r="E707" s="13">
        <f>IF(C707="","",IFERROR(VLOOKUP(C707,'Key inventory'!$A$5:$C$104,3,FALSE),""))</f>
        <v/>
      </c>
      <c r="F707" s="14" t="n"/>
      <c r="G707" s="12" t="n"/>
      <c r="H707" s="14" t="n"/>
      <c r="I707" s="10" t="n"/>
      <c r="J707" s="11" t="n"/>
      <c r="K707" s="14" t="n"/>
      <c r="L707" s="10" t="n"/>
      <c r="M707" s="11" t="n"/>
      <c r="N707" s="14" t="n"/>
      <c r="O707" s="14" t="n"/>
      <c r="P707" s="13">
        <f>IF(OR(A707="",C707=""),"",IF(L707&lt;&gt;"","Returned",IF(I707="","Out",IF(NOW()&gt;I707+J707,"OVERDUE","Out"))))</f>
        <v/>
      </c>
      <c r="Q707" s="15">
        <f>IF(OR(A707="",B707=""),"",ROUND((IF(L707="",NOW(),L707+M707)-(A707+B707))*24,1))</f>
        <v/>
      </c>
      <c r="R707" s="16">
        <f>IF(OR(A707="",B707=""),"",A707+B707)</f>
        <v/>
      </c>
    </row>
    <row r="708">
      <c r="A708" s="10" t="n"/>
      <c r="B708" s="11" t="n"/>
      <c r="C708" s="12" t="n"/>
      <c r="D708" s="13">
        <f>IF(C708="","",IFERROR(VLOOKUP(C708,'Key inventory'!$A$5:$C$104,2,FALSE),""))</f>
        <v/>
      </c>
      <c r="E708" s="13">
        <f>IF(C708="","",IFERROR(VLOOKUP(C708,'Key inventory'!$A$5:$C$104,3,FALSE),""))</f>
        <v/>
      </c>
      <c r="F708" s="14" t="n"/>
      <c r="G708" s="12" t="n"/>
      <c r="H708" s="14" t="n"/>
      <c r="I708" s="10" t="n"/>
      <c r="J708" s="11" t="n"/>
      <c r="K708" s="14" t="n"/>
      <c r="L708" s="10" t="n"/>
      <c r="M708" s="11" t="n"/>
      <c r="N708" s="14" t="n"/>
      <c r="O708" s="14" t="n"/>
      <c r="P708" s="13">
        <f>IF(OR(A708="",C708=""),"",IF(L708&lt;&gt;"","Returned",IF(I708="","Out",IF(NOW()&gt;I708+J708,"OVERDUE","Out"))))</f>
        <v/>
      </c>
      <c r="Q708" s="15">
        <f>IF(OR(A708="",B708=""),"",ROUND((IF(L708="",NOW(),L708+M708)-(A708+B708))*24,1))</f>
        <v/>
      </c>
      <c r="R708" s="16">
        <f>IF(OR(A708="",B708=""),"",A708+B708)</f>
        <v/>
      </c>
    </row>
    <row r="709">
      <c r="A709" s="10" t="n"/>
      <c r="B709" s="11" t="n"/>
      <c r="C709" s="12" t="n"/>
      <c r="D709" s="13">
        <f>IF(C709="","",IFERROR(VLOOKUP(C709,'Key inventory'!$A$5:$C$104,2,FALSE),""))</f>
        <v/>
      </c>
      <c r="E709" s="13">
        <f>IF(C709="","",IFERROR(VLOOKUP(C709,'Key inventory'!$A$5:$C$104,3,FALSE),""))</f>
        <v/>
      </c>
      <c r="F709" s="14" t="n"/>
      <c r="G709" s="12" t="n"/>
      <c r="H709" s="14" t="n"/>
      <c r="I709" s="10" t="n"/>
      <c r="J709" s="11" t="n"/>
      <c r="K709" s="14" t="n"/>
      <c r="L709" s="10" t="n"/>
      <c r="M709" s="11" t="n"/>
      <c r="N709" s="14" t="n"/>
      <c r="O709" s="14" t="n"/>
      <c r="P709" s="13">
        <f>IF(OR(A709="",C709=""),"",IF(L709&lt;&gt;"","Returned",IF(I709="","Out",IF(NOW()&gt;I709+J709,"OVERDUE","Out"))))</f>
        <v/>
      </c>
      <c r="Q709" s="15">
        <f>IF(OR(A709="",B709=""),"",ROUND((IF(L709="",NOW(),L709+M709)-(A709+B709))*24,1))</f>
        <v/>
      </c>
      <c r="R709" s="16">
        <f>IF(OR(A709="",B709=""),"",A709+B709)</f>
        <v/>
      </c>
    </row>
    <row r="710">
      <c r="A710" s="10" t="n"/>
      <c r="B710" s="11" t="n"/>
      <c r="C710" s="12" t="n"/>
      <c r="D710" s="13">
        <f>IF(C710="","",IFERROR(VLOOKUP(C710,'Key inventory'!$A$5:$C$104,2,FALSE),""))</f>
        <v/>
      </c>
      <c r="E710" s="13">
        <f>IF(C710="","",IFERROR(VLOOKUP(C710,'Key inventory'!$A$5:$C$104,3,FALSE),""))</f>
        <v/>
      </c>
      <c r="F710" s="14" t="n"/>
      <c r="G710" s="12" t="n"/>
      <c r="H710" s="14" t="n"/>
      <c r="I710" s="10" t="n"/>
      <c r="J710" s="11" t="n"/>
      <c r="K710" s="14" t="n"/>
      <c r="L710" s="10" t="n"/>
      <c r="M710" s="11" t="n"/>
      <c r="N710" s="14" t="n"/>
      <c r="O710" s="14" t="n"/>
      <c r="P710" s="13">
        <f>IF(OR(A710="",C710=""),"",IF(L710&lt;&gt;"","Returned",IF(I710="","Out",IF(NOW()&gt;I710+J710,"OVERDUE","Out"))))</f>
        <v/>
      </c>
      <c r="Q710" s="15">
        <f>IF(OR(A710="",B710=""),"",ROUND((IF(L710="",NOW(),L710+M710)-(A710+B710))*24,1))</f>
        <v/>
      </c>
      <c r="R710" s="16">
        <f>IF(OR(A710="",B710=""),"",A710+B710)</f>
        <v/>
      </c>
    </row>
    <row r="711">
      <c r="A711" s="10" t="n"/>
      <c r="B711" s="11" t="n"/>
      <c r="C711" s="12" t="n"/>
      <c r="D711" s="13">
        <f>IF(C711="","",IFERROR(VLOOKUP(C711,'Key inventory'!$A$5:$C$104,2,FALSE),""))</f>
        <v/>
      </c>
      <c r="E711" s="13">
        <f>IF(C711="","",IFERROR(VLOOKUP(C711,'Key inventory'!$A$5:$C$104,3,FALSE),""))</f>
        <v/>
      </c>
      <c r="F711" s="14" t="n"/>
      <c r="G711" s="12" t="n"/>
      <c r="H711" s="14" t="n"/>
      <c r="I711" s="10" t="n"/>
      <c r="J711" s="11" t="n"/>
      <c r="K711" s="14" t="n"/>
      <c r="L711" s="10" t="n"/>
      <c r="M711" s="11" t="n"/>
      <c r="N711" s="14" t="n"/>
      <c r="O711" s="14" t="n"/>
      <c r="P711" s="13">
        <f>IF(OR(A711="",C711=""),"",IF(L711&lt;&gt;"","Returned",IF(I711="","Out",IF(NOW()&gt;I711+J711,"OVERDUE","Out"))))</f>
        <v/>
      </c>
      <c r="Q711" s="15">
        <f>IF(OR(A711="",B711=""),"",ROUND((IF(L711="",NOW(),L711+M711)-(A711+B711))*24,1))</f>
        <v/>
      </c>
      <c r="R711" s="16">
        <f>IF(OR(A711="",B711=""),"",A711+B711)</f>
        <v/>
      </c>
    </row>
    <row r="712">
      <c r="A712" s="10" t="n"/>
      <c r="B712" s="11" t="n"/>
      <c r="C712" s="12" t="n"/>
      <c r="D712" s="13">
        <f>IF(C712="","",IFERROR(VLOOKUP(C712,'Key inventory'!$A$5:$C$104,2,FALSE),""))</f>
        <v/>
      </c>
      <c r="E712" s="13">
        <f>IF(C712="","",IFERROR(VLOOKUP(C712,'Key inventory'!$A$5:$C$104,3,FALSE),""))</f>
        <v/>
      </c>
      <c r="F712" s="14" t="n"/>
      <c r="G712" s="12" t="n"/>
      <c r="H712" s="14" t="n"/>
      <c r="I712" s="10" t="n"/>
      <c r="J712" s="11" t="n"/>
      <c r="K712" s="14" t="n"/>
      <c r="L712" s="10" t="n"/>
      <c r="M712" s="11" t="n"/>
      <c r="N712" s="14" t="n"/>
      <c r="O712" s="14" t="n"/>
      <c r="P712" s="13">
        <f>IF(OR(A712="",C712=""),"",IF(L712&lt;&gt;"","Returned",IF(I712="","Out",IF(NOW()&gt;I712+J712,"OVERDUE","Out"))))</f>
        <v/>
      </c>
      <c r="Q712" s="15">
        <f>IF(OR(A712="",B712=""),"",ROUND((IF(L712="",NOW(),L712+M712)-(A712+B712))*24,1))</f>
        <v/>
      </c>
      <c r="R712" s="16">
        <f>IF(OR(A712="",B712=""),"",A712+B712)</f>
        <v/>
      </c>
    </row>
    <row r="713">
      <c r="A713" s="10" t="n"/>
      <c r="B713" s="11" t="n"/>
      <c r="C713" s="12" t="n"/>
      <c r="D713" s="13">
        <f>IF(C713="","",IFERROR(VLOOKUP(C713,'Key inventory'!$A$5:$C$104,2,FALSE),""))</f>
        <v/>
      </c>
      <c r="E713" s="13">
        <f>IF(C713="","",IFERROR(VLOOKUP(C713,'Key inventory'!$A$5:$C$104,3,FALSE),""))</f>
        <v/>
      </c>
      <c r="F713" s="14" t="n"/>
      <c r="G713" s="12" t="n"/>
      <c r="H713" s="14" t="n"/>
      <c r="I713" s="10" t="n"/>
      <c r="J713" s="11" t="n"/>
      <c r="K713" s="14" t="n"/>
      <c r="L713" s="10" t="n"/>
      <c r="M713" s="11" t="n"/>
      <c r="N713" s="14" t="n"/>
      <c r="O713" s="14" t="n"/>
      <c r="P713" s="13">
        <f>IF(OR(A713="",C713=""),"",IF(L713&lt;&gt;"","Returned",IF(I713="","Out",IF(NOW()&gt;I713+J713,"OVERDUE","Out"))))</f>
        <v/>
      </c>
      <c r="Q713" s="15">
        <f>IF(OR(A713="",B713=""),"",ROUND((IF(L713="",NOW(),L713+M713)-(A713+B713))*24,1))</f>
        <v/>
      </c>
      <c r="R713" s="16">
        <f>IF(OR(A713="",B713=""),"",A713+B713)</f>
        <v/>
      </c>
    </row>
    <row r="714">
      <c r="A714" s="10" t="n"/>
      <c r="B714" s="11" t="n"/>
      <c r="C714" s="12" t="n"/>
      <c r="D714" s="13">
        <f>IF(C714="","",IFERROR(VLOOKUP(C714,'Key inventory'!$A$5:$C$104,2,FALSE),""))</f>
        <v/>
      </c>
      <c r="E714" s="13">
        <f>IF(C714="","",IFERROR(VLOOKUP(C714,'Key inventory'!$A$5:$C$104,3,FALSE),""))</f>
        <v/>
      </c>
      <c r="F714" s="14" t="n"/>
      <c r="G714" s="12" t="n"/>
      <c r="H714" s="14" t="n"/>
      <c r="I714" s="10" t="n"/>
      <c r="J714" s="11" t="n"/>
      <c r="K714" s="14" t="n"/>
      <c r="L714" s="10" t="n"/>
      <c r="M714" s="11" t="n"/>
      <c r="N714" s="14" t="n"/>
      <c r="O714" s="14" t="n"/>
      <c r="P714" s="13">
        <f>IF(OR(A714="",C714=""),"",IF(L714&lt;&gt;"","Returned",IF(I714="","Out",IF(NOW()&gt;I714+J714,"OVERDUE","Out"))))</f>
        <v/>
      </c>
      <c r="Q714" s="15">
        <f>IF(OR(A714="",B714=""),"",ROUND((IF(L714="",NOW(),L714+M714)-(A714+B714))*24,1))</f>
        <v/>
      </c>
      <c r="R714" s="16">
        <f>IF(OR(A714="",B714=""),"",A714+B714)</f>
        <v/>
      </c>
    </row>
    <row r="715">
      <c r="A715" s="10" t="n"/>
      <c r="B715" s="11" t="n"/>
      <c r="C715" s="12" t="n"/>
      <c r="D715" s="13">
        <f>IF(C715="","",IFERROR(VLOOKUP(C715,'Key inventory'!$A$5:$C$104,2,FALSE),""))</f>
        <v/>
      </c>
      <c r="E715" s="13">
        <f>IF(C715="","",IFERROR(VLOOKUP(C715,'Key inventory'!$A$5:$C$104,3,FALSE),""))</f>
        <v/>
      </c>
      <c r="F715" s="14" t="n"/>
      <c r="G715" s="12" t="n"/>
      <c r="H715" s="14" t="n"/>
      <c r="I715" s="10" t="n"/>
      <c r="J715" s="11" t="n"/>
      <c r="K715" s="14" t="n"/>
      <c r="L715" s="10" t="n"/>
      <c r="M715" s="11" t="n"/>
      <c r="N715" s="14" t="n"/>
      <c r="O715" s="14" t="n"/>
      <c r="P715" s="13">
        <f>IF(OR(A715="",C715=""),"",IF(L715&lt;&gt;"","Returned",IF(I715="","Out",IF(NOW()&gt;I715+J715,"OVERDUE","Out"))))</f>
        <v/>
      </c>
      <c r="Q715" s="15">
        <f>IF(OR(A715="",B715=""),"",ROUND((IF(L715="",NOW(),L715+M715)-(A715+B715))*24,1))</f>
        <v/>
      </c>
      <c r="R715" s="16">
        <f>IF(OR(A715="",B715=""),"",A715+B715)</f>
        <v/>
      </c>
    </row>
    <row r="716">
      <c r="A716" s="10" t="n"/>
      <c r="B716" s="11" t="n"/>
      <c r="C716" s="12" t="n"/>
      <c r="D716" s="13">
        <f>IF(C716="","",IFERROR(VLOOKUP(C716,'Key inventory'!$A$5:$C$104,2,FALSE),""))</f>
        <v/>
      </c>
      <c r="E716" s="13">
        <f>IF(C716="","",IFERROR(VLOOKUP(C716,'Key inventory'!$A$5:$C$104,3,FALSE),""))</f>
        <v/>
      </c>
      <c r="F716" s="14" t="n"/>
      <c r="G716" s="12" t="n"/>
      <c r="H716" s="14" t="n"/>
      <c r="I716" s="10" t="n"/>
      <c r="J716" s="11" t="n"/>
      <c r="K716" s="14" t="n"/>
      <c r="L716" s="10" t="n"/>
      <c r="M716" s="11" t="n"/>
      <c r="N716" s="14" t="n"/>
      <c r="O716" s="14" t="n"/>
      <c r="P716" s="13">
        <f>IF(OR(A716="",C716=""),"",IF(L716&lt;&gt;"","Returned",IF(I716="","Out",IF(NOW()&gt;I716+J716,"OVERDUE","Out"))))</f>
        <v/>
      </c>
      <c r="Q716" s="15">
        <f>IF(OR(A716="",B716=""),"",ROUND((IF(L716="",NOW(),L716+M716)-(A716+B716))*24,1))</f>
        <v/>
      </c>
      <c r="R716" s="16">
        <f>IF(OR(A716="",B716=""),"",A716+B716)</f>
        <v/>
      </c>
    </row>
    <row r="717">
      <c r="A717" s="10" t="n"/>
      <c r="B717" s="11" t="n"/>
      <c r="C717" s="12" t="n"/>
      <c r="D717" s="13">
        <f>IF(C717="","",IFERROR(VLOOKUP(C717,'Key inventory'!$A$5:$C$104,2,FALSE),""))</f>
        <v/>
      </c>
      <c r="E717" s="13">
        <f>IF(C717="","",IFERROR(VLOOKUP(C717,'Key inventory'!$A$5:$C$104,3,FALSE),""))</f>
        <v/>
      </c>
      <c r="F717" s="14" t="n"/>
      <c r="G717" s="12" t="n"/>
      <c r="H717" s="14" t="n"/>
      <c r="I717" s="10" t="n"/>
      <c r="J717" s="11" t="n"/>
      <c r="K717" s="14" t="n"/>
      <c r="L717" s="10" t="n"/>
      <c r="M717" s="11" t="n"/>
      <c r="N717" s="14" t="n"/>
      <c r="O717" s="14" t="n"/>
      <c r="P717" s="13">
        <f>IF(OR(A717="",C717=""),"",IF(L717&lt;&gt;"","Returned",IF(I717="","Out",IF(NOW()&gt;I717+J717,"OVERDUE","Out"))))</f>
        <v/>
      </c>
      <c r="Q717" s="15">
        <f>IF(OR(A717="",B717=""),"",ROUND((IF(L717="",NOW(),L717+M717)-(A717+B717))*24,1))</f>
        <v/>
      </c>
      <c r="R717" s="16">
        <f>IF(OR(A717="",B717=""),"",A717+B717)</f>
        <v/>
      </c>
    </row>
    <row r="718">
      <c r="A718" s="10" t="n"/>
      <c r="B718" s="11" t="n"/>
      <c r="C718" s="12" t="n"/>
      <c r="D718" s="13">
        <f>IF(C718="","",IFERROR(VLOOKUP(C718,'Key inventory'!$A$5:$C$104,2,FALSE),""))</f>
        <v/>
      </c>
      <c r="E718" s="13">
        <f>IF(C718="","",IFERROR(VLOOKUP(C718,'Key inventory'!$A$5:$C$104,3,FALSE),""))</f>
        <v/>
      </c>
      <c r="F718" s="14" t="n"/>
      <c r="G718" s="12" t="n"/>
      <c r="H718" s="14" t="n"/>
      <c r="I718" s="10" t="n"/>
      <c r="J718" s="11" t="n"/>
      <c r="K718" s="14" t="n"/>
      <c r="L718" s="10" t="n"/>
      <c r="M718" s="11" t="n"/>
      <c r="N718" s="14" t="n"/>
      <c r="O718" s="14" t="n"/>
      <c r="P718" s="13">
        <f>IF(OR(A718="",C718=""),"",IF(L718&lt;&gt;"","Returned",IF(I718="","Out",IF(NOW()&gt;I718+J718,"OVERDUE","Out"))))</f>
        <v/>
      </c>
      <c r="Q718" s="15">
        <f>IF(OR(A718="",B718=""),"",ROUND((IF(L718="",NOW(),L718+M718)-(A718+B718))*24,1))</f>
        <v/>
      </c>
      <c r="R718" s="16">
        <f>IF(OR(A718="",B718=""),"",A718+B718)</f>
        <v/>
      </c>
    </row>
    <row r="719">
      <c r="A719" s="10" t="n"/>
      <c r="B719" s="11" t="n"/>
      <c r="C719" s="12" t="n"/>
      <c r="D719" s="13">
        <f>IF(C719="","",IFERROR(VLOOKUP(C719,'Key inventory'!$A$5:$C$104,2,FALSE),""))</f>
        <v/>
      </c>
      <c r="E719" s="13">
        <f>IF(C719="","",IFERROR(VLOOKUP(C719,'Key inventory'!$A$5:$C$104,3,FALSE),""))</f>
        <v/>
      </c>
      <c r="F719" s="14" t="n"/>
      <c r="G719" s="12" t="n"/>
      <c r="H719" s="14" t="n"/>
      <c r="I719" s="10" t="n"/>
      <c r="J719" s="11" t="n"/>
      <c r="K719" s="14" t="n"/>
      <c r="L719" s="10" t="n"/>
      <c r="M719" s="11" t="n"/>
      <c r="N719" s="14" t="n"/>
      <c r="O719" s="14" t="n"/>
      <c r="P719" s="13">
        <f>IF(OR(A719="",C719=""),"",IF(L719&lt;&gt;"","Returned",IF(I719="","Out",IF(NOW()&gt;I719+J719,"OVERDUE","Out"))))</f>
        <v/>
      </c>
      <c r="Q719" s="15">
        <f>IF(OR(A719="",B719=""),"",ROUND((IF(L719="",NOW(),L719+M719)-(A719+B719))*24,1))</f>
        <v/>
      </c>
      <c r="R719" s="16">
        <f>IF(OR(A719="",B719=""),"",A719+B719)</f>
        <v/>
      </c>
    </row>
    <row r="720">
      <c r="A720" s="10" t="n"/>
      <c r="B720" s="11" t="n"/>
      <c r="C720" s="12" t="n"/>
      <c r="D720" s="13">
        <f>IF(C720="","",IFERROR(VLOOKUP(C720,'Key inventory'!$A$5:$C$104,2,FALSE),""))</f>
        <v/>
      </c>
      <c r="E720" s="13">
        <f>IF(C720="","",IFERROR(VLOOKUP(C720,'Key inventory'!$A$5:$C$104,3,FALSE),""))</f>
        <v/>
      </c>
      <c r="F720" s="14" t="n"/>
      <c r="G720" s="12" t="n"/>
      <c r="H720" s="14" t="n"/>
      <c r="I720" s="10" t="n"/>
      <c r="J720" s="11" t="n"/>
      <c r="K720" s="14" t="n"/>
      <c r="L720" s="10" t="n"/>
      <c r="M720" s="11" t="n"/>
      <c r="N720" s="14" t="n"/>
      <c r="O720" s="14" t="n"/>
      <c r="P720" s="13">
        <f>IF(OR(A720="",C720=""),"",IF(L720&lt;&gt;"","Returned",IF(I720="","Out",IF(NOW()&gt;I720+J720,"OVERDUE","Out"))))</f>
        <v/>
      </c>
      <c r="Q720" s="15">
        <f>IF(OR(A720="",B720=""),"",ROUND((IF(L720="",NOW(),L720+M720)-(A720+B720))*24,1))</f>
        <v/>
      </c>
      <c r="R720" s="16">
        <f>IF(OR(A720="",B720=""),"",A720+B720)</f>
        <v/>
      </c>
    </row>
    <row r="721">
      <c r="A721" s="10" t="n"/>
      <c r="B721" s="11" t="n"/>
      <c r="C721" s="12" t="n"/>
      <c r="D721" s="13">
        <f>IF(C721="","",IFERROR(VLOOKUP(C721,'Key inventory'!$A$5:$C$104,2,FALSE),""))</f>
        <v/>
      </c>
      <c r="E721" s="13">
        <f>IF(C721="","",IFERROR(VLOOKUP(C721,'Key inventory'!$A$5:$C$104,3,FALSE),""))</f>
        <v/>
      </c>
      <c r="F721" s="14" t="n"/>
      <c r="G721" s="12" t="n"/>
      <c r="H721" s="14" t="n"/>
      <c r="I721" s="10" t="n"/>
      <c r="J721" s="11" t="n"/>
      <c r="K721" s="14" t="n"/>
      <c r="L721" s="10" t="n"/>
      <c r="M721" s="11" t="n"/>
      <c r="N721" s="14" t="n"/>
      <c r="O721" s="14" t="n"/>
      <c r="P721" s="13">
        <f>IF(OR(A721="",C721=""),"",IF(L721&lt;&gt;"","Returned",IF(I721="","Out",IF(NOW()&gt;I721+J721,"OVERDUE","Out"))))</f>
        <v/>
      </c>
      <c r="Q721" s="15">
        <f>IF(OR(A721="",B721=""),"",ROUND((IF(L721="",NOW(),L721+M721)-(A721+B721))*24,1))</f>
        <v/>
      </c>
      <c r="R721" s="16">
        <f>IF(OR(A721="",B721=""),"",A721+B721)</f>
        <v/>
      </c>
    </row>
    <row r="722">
      <c r="A722" s="10" t="n"/>
      <c r="B722" s="11" t="n"/>
      <c r="C722" s="12" t="n"/>
      <c r="D722" s="13">
        <f>IF(C722="","",IFERROR(VLOOKUP(C722,'Key inventory'!$A$5:$C$104,2,FALSE),""))</f>
        <v/>
      </c>
      <c r="E722" s="13">
        <f>IF(C722="","",IFERROR(VLOOKUP(C722,'Key inventory'!$A$5:$C$104,3,FALSE),""))</f>
        <v/>
      </c>
      <c r="F722" s="14" t="n"/>
      <c r="G722" s="12" t="n"/>
      <c r="H722" s="14" t="n"/>
      <c r="I722" s="10" t="n"/>
      <c r="J722" s="11" t="n"/>
      <c r="K722" s="14" t="n"/>
      <c r="L722" s="10" t="n"/>
      <c r="M722" s="11" t="n"/>
      <c r="N722" s="14" t="n"/>
      <c r="O722" s="14" t="n"/>
      <c r="P722" s="13">
        <f>IF(OR(A722="",C722=""),"",IF(L722&lt;&gt;"","Returned",IF(I722="","Out",IF(NOW()&gt;I722+J722,"OVERDUE","Out"))))</f>
        <v/>
      </c>
      <c r="Q722" s="15">
        <f>IF(OR(A722="",B722=""),"",ROUND((IF(L722="",NOW(),L722+M722)-(A722+B722))*24,1))</f>
        <v/>
      </c>
      <c r="R722" s="16">
        <f>IF(OR(A722="",B722=""),"",A722+B722)</f>
        <v/>
      </c>
    </row>
    <row r="723">
      <c r="A723" s="10" t="n"/>
      <c r="B723" s="11" t="n"/>
      <c r="C723" s="12" t="n"/>
      <c r="D723" s="13">
        <f>IF(C723="","",IFERROR(VLOOKUP(C723,'Key inventory'!$A$5:$C$104,2,FALSE),""))</f>
        <v/>
      </c>
      <c r="E723" s="13">
        <f>IF(C723="","",IFERROR(VLOOKUP(C723,'Key inventory'!$A$5:$C$104,3,FALSE),""))</f>
        <v/>
      </c>
      <c r="F723" s="14" t="n"/>
      <c r="G723" s="12" t="n"/>
      <c r="H723" s="14" t="n"/>
      <c r="I723" s="10" t="n"/>
      <c r="J723" s="11" t="n"/>
      <c r="K723" s="14" t="n"/>
      <c r="L723" s="10" t="n"/>
      <c r="M723" s="11" t="n"/>
      <c r="N723" s="14" t="n"/>
      <c r="O723" s="14" t="n"/>
      <c r="P723" s="13">
        <f>IF(OR(A723="",C723=""),"",IF(L723&lt;&gt;"","Returned",IF(I723="","Out",IF(NOW()&gt;I723+J723,"OVERDUE","Out"))))</f>
        <v/>
      </c>
      <c r="Q723" s="15">
        <f>IF(OR(A723="",B723=""),"",ROUND((IF(L723="",NOW(),L723+M723)-(A723+B723))*24,1))</f>
        <v/>
      </c>
      <c r="R723" s="16">
        <f>IF(OR(A723="",B723=""),"",A723+B723)</f>
        <v/>
      </c>
    </row>
    <row r="724">
      <c r="A724" s="10" t="n"/>
      <c r="B724" s="11" t="n"/>
      <c r="C724" s="12" t="n"/>
      <c r="D724" s="13">
        <f>IF(C724="","",IFERROR(VLOOKUP(C724,'Key inventory'!$A$5:$C$104,2,FALSE),""))</f>
        <v/>
      </c>
      <c r="E724" s="13">
        <f>IF(C724="","",IFERROR(VLOOKUP(C724,'Key inventory'!$A$5:$C$104,3,FALSE),""))</f>
        <v/>
      </c>
      <c r="F724" s="14" t="n"/>
      <c r="G724" s="12" t="n"/>
      <c r="H724" s="14" t="n"/>
      <c r="I724" s="10" t="n"/>
      <c r="J724" s="11" t="n"/>
      <c r="K724" s="14" t="n"/>
      <c r="L724" s="10" t="n"/>
      <c r="M724" s="11" t="n"/>
      <c r="N724" s="14" t="n"/>
      <c r="O724" s="14" t="n"/>
      <c r="P724" s="13">
        <f>IF(OR(A724="",C724=""),"",IF(L724&lt;&gt;"","Returned",IF(I724="","Out",IF(NOW()&gt;I724+J724,"OVERDUE","Out"))))</f>
        <v/>
      </c>
      <c r="Q724" s="15">
        <f>IF(OR(A724="",B724=""),"",ROUND((IF(L724="",NOW(),L724+M724)-(A724+B724))*24,1))</f>
        <v/>
      </c>
      <c r="R724" s="16">
        <f>IF(OR(A724="",B724=""),"",A724+B724)</f>
        <v/>
      </c>
    </row>
    <row r="725">
      <c r="A725" s="10" t="n"/>
      <c r="B725" s="11" t="n"/>
      <c r="C725" s="12" t="n"/>
      <c r="D725" s="13">
        <f>IF(C725="","",IFERROR(VLOOKUP(C725,'Key inventory'!$A$5:$C$104,2,FALSE),""))</f>
        <v/>
      </c>
      <c r="E725" s="13">
        <f>IF(C725="","",IFERROR(VLOOKUP(C725,'Key inventory'!$A$5:$C$104,3,FALSE),""))</f>
        <v/>
      </c>
      <c r="F725" s="14" t="n"/>
      <c r="G725" s="12" t="n"/>
      <c r="H725" s="14" t="n"/>
      <c r="I725" s="10" t="n"/>
      <c r="J725" s="11" t="n"/>
      <c r="K725" s="14" t="n"/>
      <c r="L725" s="10" t="n"/>
      <c r="M725" s="11" t="n"/>
      <c r="N725" s="14" t="n"/>
      <c r="O725" s="14" t="n"/>
      <c r="P725" s="13">
        <f>IF(OR(A725="",C725=""),"",IF(L725&lt;&gt;"","Returned",IF(I725="","Out",IF(NOW()&gt;I725+J725,"OVERDUE","Out"))))</f>
        <v/>
      </c>
      <c r="Q725" s="15">
        <f>IF(OR(A725="",B725=""),"",ROUND((IF(L725="",NOW(),L725+M725)-(A725+B725))*24,1))</f>
        <v/>
      </c>
      <c r="R725" s="16">
        <f>IF(OR(A725="",B725=""),"",A725+B725)</f>
        <v/>
      </c>
    </row>
    <row r="726">
      <c r="A726" s="10" t="n"/>
      <c r="B726" s="11" t="n"/>
      <c r="C726" s="12" t="n"/>
      <c r="D726" s="13">
        <f>IF(C726="","",IFERROR(VLOOKUP(C726,'Key inventory'!$A$5:$C$104,2,FALSE),""))</f>
        <v/>
      </c>
      <c r="E726" s="13">
        <f>IF(C726="","",IFERROR(VLOOKUP(C726,'Key inventory'!$A$5:$C$104,3,FALSE),""))</f>
        <v/>
      </c>
      <c r="F726" s="14" t="n"/>
      <c r="G726" s="12" t="n"/>
      <c r="H726" s="14" t="n"/>
      <c r="I726" s="10" t="n"/>
      <c r="J726" s="11" t="n"/>
      <c r="K726" s="14" t="n"/>
      <c r="L726" s="10" t="n"/>
      <c r="M726" s="11" t="n"/>
      <c r="N726" s="14" t="n"/>
      <c r="O726" s="14" t="n"/>
      <c r="P726" s="13">
        <f>IF(OR(A726="",C726=""),"",IF(L726&lt;&gt;"","Returned",IF(I726="","Out",IF(NOW()&gt;I726+J726,"OVERDUE","Out"))))</f>
        <v/>
      </c>
      <c r="Q726" s="15">
        <f>IF(OR(A726="",B726=""),"",ROUND((IF(L726="",NOW(),L726+M726)-(A726+B726))*24,1))</f>
        <v/>
      </c>
      <c r="R726" s="16">
        <f>IF(OR(A726="",B726=""),"",A726+B726)</f>
        <v/>
      </c>
    </row>
    <row r="727">
      <c r="A727" s="10" t="n"/>
      <c r="B727" s="11" t="n"/>
      <c r="C727" s="12" t="n"/>
      <c r="D727" s="13">
        <f>IF(C727="","",IFERROR(VLOOKUP(C727,'Key inventory'!$A$5:$C$104,2,FALSE),""))</f>
        <v/>
      </c>
      <c r="E727" s="13">
        <f>IF(C727="","",IFERROR(VLOOKUP(C727,'Key inventory'!$A$5:$C$104,3,FALSE),""))</f>
        <v/>
      </c>
      <c r="F727" s="14" t="n"/>
      <c r="G727" s="12" t="n"/>
      <c r="H727" s="14" t="n"/>
      <c r="I727" s="10" t="n"/>
      <c r="J727" s="11" t="n"/>
      <c r="K727" s="14" t="n"/>
      <c r="L727" s="10" t="n"/>
      <c r="M727" s="11" t="n"/>
      <c r="N727" s="14" t="n"/>
      <c r="O727" s="14" t="n"/>
      <c r="P727" s="13">
        <f>IF(OR(A727="",C727=""),"",IF(L727&lt;&gt;"","Returned",IF(I727="","Out",IF(NOW()&gt;I727+J727,"OVERDUE","Out"))))</f>
        <v/>
      </c>
      <c r="Q727" s="15">
        <f>IF(OR(A727="",B727=""),"",ROUND((IF(L727="",NOW(),L727+M727)-(A727+B727))*24,1))</f>
        <v/>
      </c>
      <c r="R727" s="16">
        <f>IF(OR(A727="",B727=""),"",A727+B727)</f>
        <v/>
      </c>
    </row>
    <row r="728">
      <c r="A728" s="10" t="n"/>
      <c r="B728" s="11" t="n"/>
      <c r="C728" s="12" t="n"/>
      <c r="D728" s="13">
        <f>IF(C728="","",IFERROR(VLOOKUP(C728,'Key inventory'!$A$5:$C$104,2,FALSE),""))</f>
        <v/>
      </c>
      <c r="E728" s="13">
        <f>IF(C728="","",IFERROR(VLOOKUP(C728,'Key inventory'!$A$5:$C$104,3,FALSE),""))</f>
        <v/>
      </c>
      <c r="F728" s="14" t="n"/>
      <c r="G728" s="12" t="n"/>
      <c r="H728" s="14" t="n"/>
      <c r="I728" s="10" t="n"/>
      <c r="J728" s="11" t="n"/>
      <c r="K728" s="14" t="n"/>
      <c r="L728" s="10" t="n"/>
      <c r="M728" s="11" t="n"/>
      <c r="N728" s="14" t="n"/>
      <c r="O728" s="14" t="n"/>
      <c r="P728" s="13">
        <f>IF(OR(A728="",C728=""),"",IF(L728&lt;&gt;"","Returned",IF(I728="","Out",IF(NOW()&gt;I728+J728,"OVERDUE","Out"))))</f>
        <v/>
      </c>
      <c r="Q728" s="15">
        <f>IF(OR(A728="",B728=""),"",ROUND((IF(L728="",NOW(),L728+M728)-(A728+B728))*24,1))</f>
        <v/>
      </c>
      <c r="R728" s="16">
        <f>IF(OR(A728="",B728=""),"",A728+B728)</f>
        <v/>
      </c>
    </row>
    <row r="729">
      <c r="A729" s="10" t="n"/>
      <c r="B729" s="11" t="n"/>
      <c r="C729" s="12" t="n"/>
      <c r="D729" s="13">
        <f>IF(C729="","",IFERROR(VLOOKUP(C729,'Key inventory'!$A$5:$C$104,2,FALSE),""))</f>
        <v/>
      </c>
      <c r="E729" s="13">
        <f>IF(C729="","",IFERROR(VLOOKUP(C729,'Key inventory'!$A$5:$C$104,3,FALSE),""))</f>
        <v/>
      </c>
      <c r="F729" s="14" t="n"/>
      <c r="G729" s="12" t="n"/>
      <c r="H729" s="14" t="n"/>
      <c r="I729" s="10" t="n"/>
      <c r="J729" s="11" t="n"/>
      <c r="K729" s="14" t="n"/>
      <c r="L729" s="10" t="n"/>
      <c r="M729" s="11" t="n"/>
      <c r="N729" s="14" t="n"/>
      <c r="O729" s="14" t="n"/>
      <c r="P729" s="13">
        <f>IF(OR(A729="",C729=""),"",IF(L729&lt;&gt;"","Returned",IF(I729="","Out",IF(NOW()&gt;I729+J729,"OVERDUE","Out"))))</f>
        <v/>
      </c>
      <c r="Q729" s="15">
        <f>IF(OR(A729="",B729=""),"",ROUND((IF(L729="",NOW(),L729+M729)-(A729+B729))*24,1))</f>
        <v/>
      </c>
      <c r="R729" s="16">
        <f>IF(OR(A729="",B729=""),"",A729+B729)</f>
        <v/>
      </c>
    </row>
    <row r="730">
      <c r="A730" s="10" t="n"/>
      <c r="B730" s="11" t="n"/>
      <c r="C730" s="12" t="n"/>
      <c r="D730" s="13">
        <f>IF(C730="","",IFERROR(VLOOKUP(C730,'Key inventory'!$A$5:$C$104,2,FALSE),""))</f>
        <v/>
      </c>
      <c r="E730" s="13">
        <f>IF(C730="","",IFERROR(VLOOKUP(C730,'Key inventory'!$A$5:$C$104,3,FALSE),""))</f>
        <v/>
      </c>
      <c r="F730" s="14" t="n"/>
      <c r="G730" s="12" t="n"/>
      <c r="H730" s="14" t="n"/>
      <c r="I730" s="10" t="n"/>
      <c r="J730" s="11" t="n"/>
      <c r="K730" s="14" t="n"/>
      <c r="L730" s="10" t="n"/>
      <c r="M730" s="11" t="n"/>
      <c r="N730" s="14" t="n"/>
      <c r="O730" s="14" t="n"/>
      <c r="P730" s="13">
        <f>IF(OR(A730="",C730=""),"",IF(L730&lt;&gt;"","Returned",IF(I730="","Out",IF(NOW()&gt;I730+J730,"OVERDUE","Out"))))</f>
        <v/>
      </c>
      <c r="Q730" s="15">
        <f>IF(OR(A730="",B730=""),"",ROUND((IF(L730="",NOW(),L730+M730)-(A730+B730))*24,1))</f>
        <v/>
      </c>
      <c r="R730" s="16">
        <f>IF(OR(A730="",B730=""),"",A730+B730)</f>
        <v/>
      </c>
    </row>
    <row r="731">
      <c r="A731" s="10" t="n"/>
      <c r="B731" s="11" t="n"/>
      <c r="C731" s="12" t="n"/>
      <c r="D731" s="13">
        <f>IF(C731="","",IFERROR(VLOOKUP(C731,'Key inventory'!$A$5:$C$104,2,FALSE),""))</f>
        <v/>
      </c>
      <c r="E731" s="13">
        <f>IF(C731="","",IFERROR(VLOOKUP(C731,'Key inventory'!$A$5:$C$104,3,FALSE),""))</f>
        <v/>
      </c>
      <c r="F731" s="14" t="n"/>
      <c r="G731" s="12" t="n"/>
      <c r="H731" s="14" t="n"/>
      <c r="I731" s="10" t="n"/>
      <c r="J731" s="11" t="n"/>
      <c r="K731" s="14" t="n"/>
      <c r="L731" s="10" t="n"/>
      <c r="M731" s="11" t="n"/>
      <c r="N731" s="14" t="n"/>
      <c r="O731" s="14" t="n"/>
      <c r="P731" s="13">
        <f>IF(OR(A731="",C731=""),"",IF(L731&lt;&gt;"","Returned",IF(I731="","Out",IF(NOW()&gt;I731+J731,"OVERDUE","Out"))))</f>
        <v/>
      </c>
      <c r="Q731" s="15">
        <f>IF(OR(A731="",B731=""),"",ROUND((IF(L731="",NOW(),L731+M731)-(A731+B731))*24,1))</f>
        <v/>
      </c>
      <c r="R731" s="16">
        <f>IF(OR(A731="",B731=""),"",A731+B731)</f>
        <v/>
      </c>
    </row>
    <row r="732">
      <c r="A732" s="10" t="n"/>
      <c r="B732" s="11" t="n"/>
      <c r="C732" s="12" t="n"/>
      <c r="D732" s="13">
        <f>IF(C732="","",IFERROR(VLOOKUP(C732,'Key inventory'!$A$5:$C$104,2,FALSE),""))</f>
        <v/>
      </c>
      <c r="E732" s="13">
        <f>IF(C732="","",IFERROR(VLOOKUP(C732,'Key inventory'!$A$5:$C$104,3,FALSE),""))</f>
        <v/>
      </c>
      <c r="F732" s="14" t="n"/>
      <c r="G732" s="12" t="n"/>
      <c r="H732" s="14" t="n"/>
      <c r="I732" s="10" t="n"/>
      <c r="J732" s="11" t="n"/>
      <c r="K732" s="14" t="n"/>
      <c r="L732" s="10" t="n"/>
      <c r="M732" s="11" t="n"/>
      <c r="N732" s="14" t="n"/>
      <c r="O732" s="14" t="n"/>
      <c r="P732" s="13">
        <f>IF(OR(A732="",C732=""),"",IF(L732&lt;&gt;"","Returned",IF(I732="","Out",IF(NOW()&gt;I732+J732,"OVERDUE","Out"))))</f>
        <v/>
      </c>
      <c r="Q732" s="15">
        <f>IF(OR(A732="",B732=""),"",ROUND((IF(L732="",NOW(),L732+M732)-(A732+B732))*24,1))</f>
        <v/>
      </c>
      <c r="R732" s="16">
        <f>IF(OR(A732="",B732=""),"",A732+B732)</f>
        <v/>
      </c>
    </row>
    <row r="733">
      <c r="A733" s="10" t="n"/>
      <c r="B733" s="11" t="n"/>
      <c r="C733" s="12" t="n"/>
      <c r="D733" s="13">
        <f>IF(C733="","",IFERROR(VLOOKUP(C733,'Key inventory'!$A$5:$C$104,2,FALSE),""))</f>
        <v/>
      </c>
      <c r="E733" s="13">
        <f>IF(C733="","",IFERROR(VLOOKUP(C733,'Key inventory'!$A$5:$C$104,3,FALSE),""))</f>
        <v/>
      </c>
      <c r="F733" s="14" t="n"/>
      <c r="G733" s="12" t="n"/>
      <c r="H733" s="14" t="n"/>
      <c r="I733" s="10" t="n"/>
      <c r="J733" s="11" t="n"/>
      <c r="K733" s="14" t="n"/>
      <c r="L733" s="10" t="n"/>
      <c r="M733" s="11" t="n"/>
      <c r="N733" s="14" t="n"/>
      <c r="O733" s="14" t="n"/>
      <c r="P733" s="13">
        <f>IF(OR(A733="",C733=""),"",IF(L733&lt;&gt;"","Returned",IF(I733="","Out",IF(NOW()&gt;I733+J733,"OVERDUE","Out"))))</f>
        <v/>
      </c>
      <c r="Q733" s="15">
        <f>IF(OR(A733="",B733=""),"",ROUND((IF(L733="",NOW(),L733+M733)-(A733+B733))*24,1))</f>
        <v/>
      </c>
      <c r="R733" s="16">
        <f>IF(OR(A733="",B733=""),"",A733+B733)</f>
        <v/>
      </c>
    </row>
    <row r="734">
      <c r="A734" s="10" t="n"/>
      <c r="B734" s="11" t="n"/>
      <c r="C734" s="12" t="n"/>
      <c r="D734" s="13">
        <f>IF(C734="","",IFERROR(VLOOKUP(C734,'Key inventory'!$A$5:$C$104,2,FALSE),""))</f>
        <v/>
      </c>
      <c r="E734" s="13">
        <f>IF(C734="","",IFERROR(VLOOKUP(C734,'Key inventory'!$A$5:$C$104,3,FALSE),""))</f>
        <v/>
      </c>
      <c r="F734" s="14" t="n"/>
      <c r="G734" s="12" t="n"/>
      <c r="H734" s="14" t="n"/>
      <c r="I734" s="10" t="n"/>
      <c r="J734" s="11" t="n"/>
      <c r="K734" s="14" t="n"/>
      <c r="L734" s="10" t="n"/>
      <c r="M734" s="11" t="n"/>
      <c r="N734" s="14" t="n"/>
      <c r="O734" s="14" t="n"/>
      <c r="P734" s="13">
        <f>IF(OR(A734="",C734=""),"",IF(L734&lt;&gt;"","Returned",IF(I734="","Out",IF(NOW()&gt;I734+J734,"OVERDUE","Out"))))</f>
        <v/>
      </c>
      <c r="Q734" s="15">
        <f>IF(OR(A734="",B734=""),"",ROUND((IF(L734="",NOW(),L734+M734)-(A734+B734))*24,1))</f>
        <v/>
      </c>
      <c r="R734" s="16">
        <f>IF(OR(A734="",B734=""),"",A734+B734)</f>
        <v/>
      </c>
    </row>
    <row r="735">
      <c r="A735" s="10" t="n"/>
      <c r="B735" s="11" t="n"/>
      <c r="C735" s="12" t="n"/>
      <c r="D735" s="13">
        <f>IF(C735="","",IFERROR(VLOOKUP(C735,'Key inventory'!$A$5:$C$104,2,FALSE),""))</f>
        <v/>
      </c>
      <c r="E735" s="13">
        <f>IF(C735="","",IFERROR(VLOOKUP(C735,'Key inventory'!$A$5:$C$104,3,FALSE),""))</f>
        <v/>
      </c>
      <c r="F735" s="14" t="n"/>
      <c r="G735" s="12" t="n"/>
      <c r="H735" s="14" t="n"/>
      <c r="I735" s="10" t="n"/>
      <c r="J735" s="11" t="n"/>
      <c r="K735" s="14" t="n"/>
      <c r="L735" s="10" t="n"/>
      <c r="M735" s="11" t="n"/>
      <c r="N735" s="14" t="n"/>
      <c r="O735" s="14" t="n"/>
      <c r="P735" s="13">
        <f>IF(OR(A735="",C735=""),"",IF(L735&lt;&gt;"","Returned",IF(I735="","Out",IF(NOW()&gt;I735+J735,"OVERDUE","Out"))))</f>
        <v/>
      </c>
      <c r="Q735" s="15">
        <f>IF(OR(A735="",B735=""),"",ROUND((IF(L735="",NOW(),L735+M735)-(A735+B735))*24,1))</f>
        <v/>
      </c>
      <c r="R735" s="16">
        <f>IF(OR(A735="",B735=""),"",A735+B735)</f>
        <v/>
      </c>
    </row>
    <row r="736">
      <c r="A736" s="10" t="n"/>
      <c r="B736" s="11" t="n"/>
      <c r="C736" s="12" t="n"/>
      <c r="D736" s="13">
        <f>IF(C736="","",IFERROR(VLOOKUP(C736,'Key inventory'!$A$5:$C$104,2,FALSE),""))</f>
        <v/>
      </c>
      <c r="E736" s="13">
        <f>IF(C736="","",IFERROR(VLOOKUP(C736,'Key inventory'!$A$5:$C$104,3,FALSE),""))</f>
        <v/>
      </c>
      <c r="F736" s="14" t="n"/>
      <c r="G736" s="12" t="n"/>
      <c r="H736" s="14" t="n"/>
      <c r="I736" s="10" t="n"/>
      <c r="J736" s="11" t="n"/>
      <c r="K736" s="14" t="n"/>
      <c r="L736" s="10" t="n"/>
      <c r="M736" s="11" t="n"/>
      <c r="N736" s="14" t="n"/>
      <c r="O736" s="14" t="n"/>
      <c r="P736" s="13">
        <f>IF(OR(A736="",C736=""),"",IF(L736&lt;&gt;"","Returned",IF(I736="","Out",IF(NOW()&gt;I736+J736,"OVERDUE","Out"))))</f>
        <v/>
      </c>
      <c r="Q736" s="15">
        <f>IF(OR(A736="",B736=""),"",ROUND((IF(L736="",NOW(),L736+M736)-(A736+B736))*24,1))</f>
        <v/>
      </c>
      <c r="R736" s="16">
        <f>IF(OR(A736="",B736=""),"",A736+B736)</f>
        <v/>
      </c>
    </row>
    <row r="737">
      <c r="A737" s="10" t="n"/>
      <c r="B737" s="11" t="n"/>
      <c r="C737" s="12" t="n"/>
      <c r="D737" s="13">
        <f>IF(C737="","",IFERROR(VLOOKUP(C737,'Key inventory'!$A$5:$C$104,2,FALSE),""))</f>
        <v/>
      </c>
      <c r="E737" s="13">
        <f>IF(C737="","",IFERROR(VLOOKUP(C737,'Key inventory'!$A$5:$C$104,3,FALSE),""))</f>
        <v/>
      </c>
      <c r="F737" s="14" t="n"/>
      <c r="G737" s="12" t="n"/>
      <c r="H737" s="14" t="n"/>
      <c r="I737" s="10" t="n"/>
      <c r="J737" s="11" t="n"/>
      <c r="K737" s="14" t="n"/>
      <c r="L737" s="10" t="n"/>
      <c r="M737" s="11" t="n"/>
      <c r="N737" s="14" t="n"/>
      <c r="O737" s="14" t="n"/>
      <c r="P737" s="13">
        <f>IF(OR(A737="",C737=""),"",IF(L737&lt;&gt;"","Returned",IF(I737="","Out",IF(NOW()&gt;I737+J737,"OVERDUE","Out"))))</f>
        <v/>
      </c>
      <c r="Q737" s="15">
        <f>IF(OR(A737="",B737=""),"",ROUND((IF(L737="",NOW(),L737+M737)-(A737+B737))*24,1))</f>
        <v/>
      </c>
      <c r="R737" s="16">
        <f>IF(OR(A737="",B737=""),"",A737+B737)</f>
        <v/>
      </c>
    </row>
    <row r="738">
      <c r="A738" s="10" t="n"/>
      <c r="B738" s="11" t="n"/>
      <c r="C738" s="12" t="n"/>
      <c r="D738" s="13">
        <f>IF(C738="","",IFERROR(VLOOKUP(C738,'Key inventory'!$A$5:$C$104,2,FALSE),""))</f>
        <v/>
      </c>
      <c r="E738" s="13">
        <f>IF(C738="","",IFERROR(VLOOKUP(C738,'Key inventory'!$A$5:$C$104,3,FALSE),""))</f>
        <v/>
      </c>
      <c r="F738" s="14" t="n"/>
      <c r="G738" s="12" t="n"/>
      <c r="H738" s="14" t="n"/>
      <c r="I738" s="10" t="n"/>
      <c r="J738" s="11" t="n"/>
      <c r="K738" s="14" t="n"/>
      <c r="L738" s="10" t="n"/>
      <c r="M738" s="11" t="n"/>
      <c r="N738" s="14" t="n"/>
      <c r="O738" s="14" t="n"/>
      <c r="P738" s="13">
        <f>IF(OR(A738="",C738=""),"",IF(L738&lt;&gt;"","Returned",IF(I738="","Out",IF(NOW()&gt;I738+J738,"OVERDUE","Out"))))</f>
        <v/>
      </c>
      <c r="Q738" s="15">
        <f>IF(OR(A738="",B738=""),"",ROUND((IF(L738="",NOW(),L738+M738)-(A738+B738))*24,1))</f>
        <v/>
      </c>
      <c r="R738" s="16">
        <f>IF(OR(A738="",B738=""),"",A738+B738)</f>
        <v/>
      </c>
    </row>
    <row r="739">
      <c r="A739" s="10" t="n"/>
      <c r="B739" s="11" t="n"/>
      <c r="C739" s="12" t="n"/>
      <c r="D739" s="13">
        <f>IF(C739="","",IFERROR(VLOOKUP(C739,'Key inventory'!$A$5:$C$104,2,FALSE),""))</f>
        <v/>
      </c>
      <c r="E739" s="13">
        <f>IF(C739="","",IFERROR(VLOOKUP(C739,'Key inventory'!$A$5:$C$104,3,FALSE),""))</f>
        <v/>
      </c>
      <c r="F739" s="14" t="n"/>
      <c r="G739" s="12" t="n"/>
      <c r="H739" s="14" t="n"/>
      <c r="I739" s="10" t="n"/>
      <c r="J739" s="11" t="n"/>
      <c r="K739" s="14" t="n"/>
      <c r="L739" s="10" t="n"/>
      <c r="M739" s="11" t="n"/>
      <c r="N739" s="14" t="n"/>
      <c r="O739" s="14" t="n"/>
      <c r="P739" s="13">
        <f>IF(OR(A739="",C739=""),"",IF(L739&lt;&gt;"","Returned",IF(I739="","Out",IF(NOW()&gt;I739+J739,"OVERDUE","Out"))))</f>
        <v/>
      </c>
      <c r="Q739" s="15">
        <f>IF(OR(A739="",B739=""),"",ROUND((IF(L739="",NOW(),L739+M739)-(A739+B739))*24,1))</f>
        <v/>
      </c>
      <c r="R739" s="16">
        <f>IF(OR(A739="",B739=""),"",A739+B739)</f>
        <v/>
      </c>
    </row>
    <row r="740">
      <c r="A740" s="10" t="n"/>
      <c r="B740" s="11" t="n"/>
      <c r="C740" s="12" t="n"/>
      <c r="D740" s="13">
        <f>IF(C740="","",IFERROR(VLOOKUP(C740,'Key inventory'!$A$5:$C$104,2,FALSE),""))</f>
        <v/>
      </c>
      <c r="E740" s="13">
        <f>IF(C740="","",IFERROR(VLOOKUP(C740,'Key inventory'!$A$5:$C$104,3,FALSE),""))</f>
        <v/>
      </c>
      <c r="F740" s="14" t="n"/>
      <c r="G740" s="12" t="n"/>
      <c r="H740" s="14" t="n"/>
      <c r="I740" s="10" t="n"/>
      <c r="J740" s="11" t="n"/>
      <c r="K740" s="14" t="n"/>
      <c r="L740" s="10" t="n"/>
      <c r="M740" s="11" t="n"/>
      <c r="N740" s="14" t="n"/>
      <c r="O740" s="14" t="n"/>
      <c r="P740" s="13">
        <f>IF(OR(A740="",C740=""),"",IF(L740&lt;&gt;"","Returned",IF(I740="","Out",IF(NOW()&gt;I740+J740,"OVERDUE","Out"))))</f>
        <v/>
      </c>
      <c r="Q740" s="15">
        <f>IF(OR(A740="",B740=""),"",ROUND((IF(L740="",NOW(),L740+M740)-(A740+B740))*24,1))</f>
        <v/>
      </c>
      <c r="R740" s="16">
        <f>IF(OR(A740="",B740=""),"",A740+B740)</f>
        <v/>
      </c>
    </row>
    <row r="741">
      <c r="A741" s="10" t="n"/>
      <c r="B741" s="11" t="n"/>
      <c r="C741" s="12" t="n"/>
      <c r="D741" s="13">
        <f>IF(C741="","",IFERROR(VLOOKUP(C741,'Key inventory'!$A$5:$C$104,2,FALSE),""))</f>
        <v/>
      </c>
      <c r="E741" s="13">
        <f>IF(C741="","",IFERROR(VLOOKUP(C741,'Key inventory'!$A$5:$C$104,3,FALSE),""))</f>
        <v/>
      </c>
      <c r="F741" s="14" t="n"/>
      <c r="G741" s="12" t="n"/>
      <c r="H741" s="14" t="n"/>
      <c r="I741" s="10" t="n"/>
      <c r="J741" s="11" t="n"/>
      <c r="K741" s="14" t="n"/>
      <c r="L741" s="10" t="n"/>
      <c r="M741" s="11" t="n"/>
      <c r="N741" s="14" t="n"/>
      <c r="O741" s="14" t="n"/>
      <c r="P741" s="13">
        <f>IF(OR(A741="",C741=""),"",IF(L741&lt;&gt;"","Returned",IF(I741="","Out",IF(NOW()&gt;I741+J741,"OVERDUE","Out"))))</f>
        <v/>
      </c>
      <c r="Q741" s="15">
        <f>IF(OR(A741="",B741=""),"",ROUND((IF(L741="",NOW(),L741+M741)-(A741+B741))*24,1))</f>
        <v/>
      </c>
      <c r="R741" s="16">
        <f>IF(OR(A741="",B741=""),"",A741+B741)</f>
        <v/>
      </c>
    </row>
    <row r="742">
      <c r="A742" s="10" t="n"/>
      <c r="B742" s="11" t="n"/>
      <c r="C742" s="12" t="n"/>
      <c r="D742" s="13">
        <f>IF(C742="","",IFERROR(VLOOKUP(C742,'Key inventory'!$A$5:$C$104,2,FALSE),""))</f>
        <v/>
      </c>
      <c r="E742" s="13">
        <f>IF(C742="","",IFERROR(VLOOKUP(C742,'Key inventory'!$A$5:$C$104,3,FALSE),""))</f>
        <v/>
      </c>
      <c r="F742" s="14" t="n"/>
      <c r="G742" s="12" t="n"/>
      <c r="H742" s="14" t="n"/>
      <c r="I742" s="10" t="n"/>
      <c r="J742" s="11" t="n"/>
      <c r="K742" s="14" t="n"/>
      <c r="L742" s="10" t="n"/>
      <c r="M742" s="11" t="n"/>
      <c r="N742" s="14" t="n"/>
      <c r="O742" s="14" t="n"/>
      <c r="P742" s="13">
        <f>IF(OR(A742="",C742=""),"",IF(L742&lt;&gt;"","Returned",IF(I742="","Out",IF(NOW()&gt;I742+J742,"OVERDUE","Out"))))</f>
        <v/>
      </c>
      <c r="Q742" s="15">
        <f>IF(OR(A742="",B742=""),"",ROUND((IF(L742="",NOW(),L742+M742)-(A742+B742))*24,1))</f>
        <v/>
      </c>
      <c r="R742" s="16">
        <f>IF(OR(A742="",B742=""),"",A742+B742)</f>
        <v/>
      </c>
    </row>
    <row r="743">
      <c r="A743" s="10" t="n"/>
      <c r="B743" s="11" t="n"/>
      <c r="C743" s="12" t="n"/>
      <c r="D743" s="13">
        <f>IF(C743="","",IFERROR(VLOOKUP(C743,'Key inventory'!$A$5:$C$104,2,FALSE),""))</f>
        <v/>
      </c>
      <c r="E743" s="13">
        <f>IF(C743="","",IFERROR(VLOOKUP(C743,'Key inventory'!$A$5:$C$104,3,FALSE),""))</f>
        <v/>
      </c>
      <c r="F743" s="14" t="n"/>
      <c r="G743" s="12" t="n"/>
      <c r="H743" s="14" t="n"/>
      <c r="I743" s="10" t="n"/>
      <c r="J743" s="11" t="n"/>
      <c r="K743" s="14" t="n"/>
      <c r="L743" s="10" t="n"/>
      <c r="M743" s="11" t="n"/>
      <c r="N743" s="14" t="n"/>
      <c r="O743" s="14" t="n"/>
      <c r="P743" s="13">
        <f>IF(OR(A743="",C743=""),"",IF(L743&lt;&gt;"","Returned",IF(I743="","Out",IF(NOW()&gt;I743+J743,"OVERDUE","Out"))))</f>
        <v/>
      </c>
      <c r="Q743" s="15">
        <f>IF(OR(A743="",B743=""),"",ROUND((IF(L743="",NOW(),L743+M743)-(A743+B743))*24,1))</f>
        <v/>
      </c>
      <c r="R743" s="16">
        <f>IF(OR(A743="",B743=""),"",A743+B743)</f>
        <v/>
      </c>
    </row>
    <row r="744">
      <c r="A744" s="10" t="n"/>
      <c r="B744" s="11" t="n"/>
      <c r="C744" s="12" t="n"/>
      <c r="D744" s="13">
        <f>IF(C744="","",IFERROR(VLOOKUP(C744,'Key inventory'!$A$5:$C$104,2,FALSE),""))</f>
        <v/>
      </c>
      <c r="E744" s="13">
        <f>IF(C744="","",IFERROR(VLOOKUP(C744,'Key inventory'!$A$5:$C$104,3,FALSE),""))</f>
        <v/>
      </c>
      <c r="F744" s="14" t="n"/>
      <c r="G744" s="12" t="n"/>
      <c r="H744" s="14" t="n"/>
      <c r="I744" s="10" t="n"/>
      <c r="J744" s="11" t="n"/>
      <c r="K744" s="14" t="n"/>
      <c r="L744" s="10" t="n"/>
      <c r="M744" s="11" t="n"/>
      <c r="N744" s="14" t="n"/>
      <c r="O744" s="14" t="n"/>
      <c r="P744" s="13">
        <f>IF(OR(A744="",C744=""),"",IF(L744&lt;&gt;"","Returned",IF(I744="","Out",IF(NOW()&gt;I744+J744,"OVERDUE","Out"))))</f>
        <v/>
      </c>
      <c r="Q744" s="15">
        <f>IF(OR(A744="",B744=""),"",ROUND((IF(L744="",NOW(),L744+M744)-(A744+B744))*24,1))</f>
        <v/>
      </c>
      <c r="R744" s="16">
        <f>IF(OR(A744="",B744=""),"",A744+B744)</f>
        <v/>
      </c>
    </row>
    <row r="745">
      <c r="A745" s="10" t="n"/>
      <c r="B745" s="11" t="n"/>
      <c r="C745" s="12" t="n"/>
      <c r="D745" s="13">
        <f>IF(C745="","",IFERROR(VLOOKUP(C745,'Key inventory'!$A$5:$C$104,2,FALSE),""))</f>
        <v/>
      </c>
      <c r="E745" s="13">
        <f>IF(C745="","",IFERROR(VLOOKUP(C745,'Key inventory'!$A$5:$C$104,3,FALSE),""))</f>
        <v/>
      </c>
      <c r="F745" s="14" t="n"/>
      <c r="G745" s="12" t="n"/>
      <c r="H745" s="14" t="n"/>
      <c r="I745" s="10" t="n"/>
      <c r="J745" s="11" t="n"/>
      <c r="K745" s="14" t="n"/>
      <c r="L745" s="10" t="n"/>
      <c r="M745" s="11" t="n"/>
      <c r="N745" s="14" t="n"/>
      <c r="O745" s="14" t="n"/>
      <c r="P745" s="13">
        <f>IF(OR(A745="",C745=""),"",IF(L745&lt;&gt;"","Returned",IF(I745="","Out",IF(NOW()&gt;I745+J745,"OVERDUE","Out"))))</f>
        <v/>
      </c>
      <c r="Q745" s="15">
        <f>IF(OR(A745="",B745=""),"",ROUND((IF(L745="",NOW(),L745+M745)-(A745+B745))*24,1))</f>
        <v/>
      </c>
      <c r="R745" s="16">
        <f>IF(OR(A745="",B745=""),"",A745+B745)</f>
        <v/>
      </c>
    </row>
    <row r="746">
      <c r="A746" s="10" t="n"/>
      <c r="B746" s="11" t="n"/>
      <c r="C746" s="12" t="n"/>
      <c r="D746" s="13">
        <f>IF(C746="","",IFERROR(VLOOKUP(C746,'Key inventory'!$A$5:$C$104,2,FALSE),""))</f>
        <v/>
      </c>
      <c r="E746" s="13">
        <f>IF(C746="","",IFERROR(VLOOKUP(C746,'Key inventory'!$A$5:$C$104,3,FALSE),""))</f>
        <v/>
      </c>
      <c r="F746" s="14" t="n"/>
      <c r="G746" s="12" t="n"/>
      <c r="H746" s="14" t="n"/>
      <c r="I746" s="10" t="n"/>
      <c r="J746" s="11" t="n"/>
      <c r="K746" s="14" t="n"/>
      <c r="L746" s="10" t="n"/>
      <c r="M746" s="11" t="n"/>
      <c r="N746" s="14" t="n"/>
      <c r="O746" s="14" t="n"/>
      <c r="P746" s="13">
        <f>IF(OR(A746="",C746=""),"",IF(L746&lt;&gt;"","Returned",IF(I746="","Out",IF(NOW()&gt;I746+J746,"OVERDUE","Out"))))</f>
        <v/>
      </c>
      <c r="Q746" s="15">
        <f>IF(OR(A746="",B746=""),"",ROUND((IF(L746="",NOW(),L746+M746)-(A746+B746))*24,1))</f>
        <v/>
      </c>
      <c r="R746" s="16">
        <f>IF(OR(A746="",B746=""),"",A746+B746)</f>
        <v/>
      </c>
    </row>
    <row r="747">
      <c r="A747" s="10" t="n"/>
      <c r="B747" s="11" t="n"/>
      <c r="C747" s="12" t="n"/>
      <c r="D747" s="13">
        <f>IF(C747="","",IFERROR(VLOOKUP(C747,'Key inventory'!$A$5:$C$104,2,FALSE),""))</f>
        <v/>
      </c>
      <c r="E747" s="13">
        <f>IF(C747="","",IFERROR(VLOOKUP(C747,'Key inventory'!$A$5:$C$104,3,FALSE),""))</f>
        <v/>
      </c>
      <c r="F747" s="14" t="n"/>
      <c r="G747" s="12" t="n"/>
      <c r="H747" s="14" t="n"/>
      <c r="I747" s="10" t="n"/>
      <c r="J747" s="11" t="n"/>
      <c r="K747" s="14" t="n"/>
      <c r="L747" s="10" t="n"/>
      <c r="M747" s="11" t="n"/>
      <c r="N747" s="14" t="n"/>
      <c r="O747" s="14" t="n"/>
      <c r="P747" s="13">
        <f>IF(OR(A747="",C747=""),"",IF(L747&lt;&gt;"","Returned",IF(I747="","Out",IF(NOW()&gt;I747+J747,"OVERDUE","Out"))))</f>
        <v/>
      </c>
      <c r="Q747" s="15">
        <f>IF(OR(A747="",B747=""),"",ROUND((IF(L747="",NOW(),L747+M747)-(A747+B747))*24,1))</f>
        <v/>
      </c>
      <c r="R747" s="16">
        <f>IF(OR(A747="",B747=""),"",A747+B747)</f>
        <v/>
      </c>
    </row>
    <row r="748">
      <c r="A748" s="10" t="n"/>
      <c r="B748" s="11" t="n"/>
      <c r="C748" s="12" t="n"/>
      <c r="D748" s="13">
        <f>IF(C748="","",IFERROR(VLOOKUP(C748,'Key inventory'!$A$5:$C$104,2,FALSE),""))</f>
        <v/>
      </c>
      <c r="E748" s="13">
        <f>IF(C748="","",IFERROR(VLOOKUP(C748,'Key inventory'!$A$5:$C$104,3,FALSE),""))</f>
        <v/>
      </c>
      <c r="F748" s="14" t="n"/>
      <c r="G748" s="12" t="n"/>
      <c r="H748" s="14" t="n"/>
      <c r="I748" s="10" t="n"/>
      <c r="J748" s="11" t="n"/>
      <c r="K748" s="14" t="n"/>
      <c r="L748" s="10" t="n"/>
      <c r="M748" s="11" t="n"/>
      <c r="N748" s="14" t="n"/>
      <c r="O748" s="14" t="n"/>
      <c r="P748" s="13">
        <f>IF(OR(A748="",C748=""),"",IF(L748&lt;&gt;"","Returned",IF(I748="","Out",IF(NOW()&gt;I748+J748,"OVERDUE","Out"))))</f>
        <v/>
      </c>
      <c r="Q748" s="15">
        <f>IF(OR(A748="",B748=""),"",ROUND((IF(L748="",NOW(),L748+M748)-(A748+B748))*24,1))</f>
        <v/>
      </c>
      <c r="R748" s="16">
        <f>IF(OR(A748="",B748=""),"",A748+B748)</f>
        <v/>
      </c>
    </row>
    <row r="749">
      <c r="A749" s="10" t="n"/>
      <c r="B749" s="11" t="n"/>
      <c r="C749" s="12" t="n"/>
      <c r="D749" s="13">
        <f>IF(C749="","",IFERROR(VLOOKUP(C749,'Key inventory'!$A$5:$C$104,2,FALSE),""))</f>
        <v/>
      </c>
      <c r="E749" s="13">
        <f>IF(C749="","",IFERROR(VLOOKUP(C749,'Key inventory'!$A$5:$C$104,3,FALSE),""))</f>
        <v/>
      </c>
      <c r="F749" s="14" t="n"/>
      <c r="G749" s="12" t="n"/>
      <c r="H749" s="14" t="n"/>
      <c r="I749" s="10" t="n"/>
      <c r="J749" s="11" t="n"/>
      <c r="K749" s="14" t="n"/>
      <c r="L749" s="10" t="n"/>
      <c r="M749" s="11" t="n"/>
      <c r="N749" s="14" t="n"/>
      <c r="O749" s="14" t="n"/>
      <c r="P749" s="13">
        <f>IF(OR(A749="",C749=""),"",IF(L749&lt;&gt;"","Returned",IF(I749="","Out",IF(NOW()&gt;I749+J749,"OVERDUE","Out"))))</f>
        <v/>
      </c>
      <c r="Q749" s="15">
        <f>IF(OR(A749="",B749=""),"",ROUND((IF(L749="",NOW(),L749+M749)-(A749+B749))*24,1))</f>
        <v/>
      </c>
      <c r="R749" s="16">
        <f>IF(OR(A749="",B749=""),"",A749+B749)</f>
        <v/>
      </c>
    </row>
    <row r="750">
      <c r="A750" s="10" t="n"/>
      <c r="B750" s="11" t="n"/>
      <c r="C750" s="12" t="n"/>
      <c r="D750" s="13">
        <f>IF(C750="","",IFERROR(VLOOKUP(C750,'Key inventory'!$A$5:$C$104,2,FALSE),""))</f>
        <v/>
      </c>
      <c r="E750" s="13">
        <f>IF(C750="","",IFERROR(VLOOKUP(C750,'Key inventory'!$A$5:$C$104,3,FALSE),""))</f>
        <v/>
      </c>
      <c r="F750" s="14" t="n"/>
      <c r="G750" s="12" t="n"/>
      <c r="H750" s="14" t="n"/>
      <c r="I750" s="10" t="n"/>
      <c r="J750" s="11" t="n"/>
      <c r="K750" s="14" t="n"/>
      <c r="L750" s="10" t="n"/>
      <c r="M750" s="11" t="n"/>
      <c r="N750" s="14" t="n"/>
      <c r="O750" s="14" t="n"/>
      <c r="P750" s="13">
        <f>IF(OR(A750="",C750=""),"",IF(L750&lt;&gt;"","Returned",IF(I750="","Out",IF(NOW()&gt;I750+J750,"OVERDUE","Out"))))</f>
        <v/>
      </c>
      <c r="Q750" s="15">
        <f>IF(OR(A750="",B750=""),"",ROUND((IF(L750="",NOW(),L750+M750)-(A750+B750))*24,1))</f>
        <v/>
      </c>
      <c r="R750" s="16">
        <f>IF(OR(A750="",B750=""),"",A750+B750)</f>
        <v/>
      </c>
    </row>
    <row r="751">
      <c r="A751" s="10" t="n"/>
      <c r="B751" s="11" t="n"/>
      <c r="C751" s="12" t="n"/>
      <c r="D751" s="13">
        <f>IF(C751="","",IFERROR(VLOOKUP(C751,'Key inventory'!$A$5:$C$104,2,FALSE),""))</f>
        <v/>
      </c>
      <c r="E751" s="13">
        <f>IF(C751="","",IFERROR(VLOOKUP(C751,'Key inventory'!$A$5:$C$104,3,FALSE),""))</f>
        <v/>
      </c>
      <c r="F751" s="14" t="n"/>
      <c r="G751" s="12" t="n"/>
      <c r="H751" s="14" t="n"/>
      <c r="I751" s="10" t="n"/>
      <c r="J751" s="11" t="n"/>
      <c r="K751" s="14" t="n"/>
      <c r="L751" s="10" t="n"/>
      <c r="M751" s="11" t="n"/>
      <c r="N751" s="14" t="n"/>
      <c r="O751" s="14" t="n"/>
      <c r="P751" s="13">
        <f>IF(OR(A751="",C751=""),"",IF(L751&lt;&gt;"","Returned",IF(I751="","Out",IF(NOW()&gt;I751+J751,"OVERDUE","Out"))))</f>
        <v/>
      </c>
      <c r="Q751" s="15">
        <f>IF(OR(A751="",B751=""),"",ROUND((IF(L751="",NOW(),L751+M751)-(A751+B751))*24,1))</f>
        <v/>
      </c>
      <c r="R751" s="16">
        <f>IF(OR(A751="",B751=""),"",A751+B751)</f>
        <v/>
      </c>
    </row>
    <row r="752">
      <c r="A752" s="10" t="n"/>
      <c r="B752" s="11" t="n"/>
      <c r="C752" s="12" t="n"/>
      <c r="D752" s="13">
        <f>IF(C752="","",IFERROR(VLOOKUP(C752,'Key inventory'!$A$5:$C$104,2,FALSE),""))</f>
        <v/>
      </c>
      <c r="E752" s="13">
        <f>IF(C752="","",IFERROR(VLOOKUP(C752,'Key inventory'!$A$5:$C$104,3,FALSE),""))</f>
        <v/>
      </c>
      <c r="F752" s="14" t="n"/>
      <c r="G752" s="12" t="n"/>
      <c r="H752" s="14" t="n"/>
      <c r="I752" s="10" t="n"/>
      <c r="J752" s="11" t="n"/>
      <c r="K752" s="14" t="n"/>
      <c r="L752" s="10" t="n"/>
      <c r="M752" s="11" t="n"/>
      <c r="N752" s="14" t="n"/>
      <c r="O752" s="14" t="n"/>
      <c r="P752" s="13">
        <f>IF(OR(A752="",C752=""),"",IF(L752&lt;&gt;"","Returned",IF(I752="","Out",IF(NOW()&gt;I752+J752,"OVERDUE","Out"))))</f>
        <v/>
      </c>
      <c r="Q752" s="15">
        <f>IF(OR(A752="",B752=""),"",ROUND((IF(L752="",NOW(),L752+M752)-(A752+B752))*24,1))</f>
        <v/>
      </c>
      <c r="R752" s="16">
        <f>IF(OR(A752="",B752=""),"",A752+B752)</f>
        <v/>
      </c>
    </row>
    <row r="753">
      <c r="A753" s="10" t="n"/>
      <c r="B753" s="11" t="n"/>
      <c r="C753" s="12" t="n"/>
      <c r="D753" s="13">
        <f>IF(C753="","",IFERROR(VLOOKUP(C753,'Key inventory'!$A$5:$C$104,2,FALSE),""))</f>
        <v/>
      </c>
      <c r="E753" s="13">
        <f>IF(C753="","",IFERROR(VLOOKUP(C753,'Key inventory'!$A$5:$C$104,3,FALSE),""))</f>
        <v/>
      </c>
      <c r="F753" s="14" t="n"/>
      <c r="G753" s="12" t="n"/>
      <c r="H753" s="14" t="n"/>
      <c r="I753" s="10" t="n"/>
      <c r="J753" s="11" t="n"/>
      <c r="K753" s="14" t="n"/>
      <c r="L753" s="10" t="n"/>
      <c r="M753" s="11" t="n"/>
      <c r="N753" s="14" t="n"/>
      <c r="O753" s="14" t="n"/>
      <c r="P753" s="13">
        <f>IF(OR(A753="",C753=""),"",IF(L753&lt;&gt;"","Returned",IF(I753="","Out",IF(NOW()&gt;I753+J753,"OVERDUE","Out"))))</f>
        <v/>
      </c>
      <c r="Q753" s="15">
        <f>IF(OR(A753="",B753=""),"",ROUND((IF(L753="",NOW(),L753+M753)-(A753+B753))*24,1))</f>
        <v/>
      </c>
      <c r="R753" s="16">
        <f>IF(OR(A753="",B753=""),"",A753+B753)</f>
        <v/>
      </c>
    </row>
    <row r="754">
      <c r="A754" s="10" t="n"/>
      <c r="B754" s="11" t="n"/>
      <c r="C754" s="12" t="n"/>
      <c r="D754" s="13">
        <f>IF(C754="","",IFERROR(VLOOKUP(C754,'Key inventory'!$A$5:$C$104,2,FALSE),""))</f>
        <v/>
      </c>
      <c r="E754" s="13">
        <f>IF(C754="","",IFERROR(VLOOKUP(C754,'Key inventory'!$A$5:$C$104,3,FALSE),""))</f>
        <v/>
      </c>
      <c r="F754" s="14" t="n"/>
      <c r="G754" s="12" t="n"/>
      <c r="H754" s="14" t="n"/>
      <c r="I754" s="10" t="n"/>
      <c r="J754" s="11" t="n"/>
      <c r="K754" s="14" t="n"/>
      <c r="L754" s="10" t="n"/>
      <c r="M754" s="11" t="n"/>
      <c r="N754" s="14" t="n"/>
      <c r="O754" s="14" t="n"/>
      <c r="P754" s="13">
        <f>IF(OR(A754="",C754=""),"",IF(L754&lt;&gt;"","Returned",IF(I754="","Out",IF(NOW()&gt;I754+J754,"OVERDUE","Out"))))</f>
        <v/>
      </c>
      <c r="Q754" s="15">
        <f>IF(OR(A754="",B754=""),"",ROUND((IF(L754="",NOW(),L754+M754)-(A754+B754))*24,1))</f>
        <v/>
      </c>
      <c r="R754" s="16">
        <f>IF(OR(A754="",B754=""),"",A754+B754)</f>
        <v/>
      </c>
    </row>
    <row r="755">
      <c r="A755" s="10" t="n"/>
      <c r="B755" s="11" t="n"/>
      <c r="C755" s="12" t="n"/>
      <c r="D755" s="13">
        <f>IF(C755="","",IFERROR(VLOOKUP(C755,'Key inventory'!$A$5:$C$104,2,FALSE),""))</f>
        <v/>
      </c>
      <c r="E755" s="13">
        <f>IF(C755="","",IFERROR(VLOOKUP(C755,'Key inventory'!$A$5:$C$104,3,FALSE),""))</f>
        <v/>
      </c>
      <c r="F755" s="14" t="n"/>
      <c r="G755" s="12" t="n"/>
      <c r="H755" s="14" t="n"/>
      <c r="I755" s="10" t="n"/>
      <c r="J755" s="11" t="n"/>
      <c r="K755" s="14" t="n"/>
      <c r="L755" s="10" t="n"/>
      <c r="M755" s="11" t="n"/>
      <c r="N755" s="14" t="n"/>
      <c r="O755" s="14" t="n"/>
      <c r="P755" s="13">
        <f>IF(OR(A755="",C755=""),"",IF(L755&lt;&gt;"","Returned",IF(I755="","Out",IF(NOW()&gt;I755+J755,"OVERDUE","Out"))))</f>
        <v/>
      </c>
      <c r="Q755" s="15">
        <f>IF(OR(A755="",B755=""),"",ROUND((IF(L755="",NOW(),L755+M755)-(A755+B755))*24,1))</f>
        <v/>
      </c>
      <c r="R755" s="16">
        <f>IF(OR(A755="",B755=""),"",A755+B755)</f>
        <v/>
      </c>
    </row>
    <row r="756">
      <c r="A756" s="10" t="n"/>
      <c r="B756" s="11" t="n"/>
      <c r="C756" s="12" t="n"/>
      <c r="D756" s="13">
        <f>IF(C756="","",IFERROR(VLOOKUP(C756,'Key inventory'!$A$5:$C$104,2,FALSE),""))</f>
        <v/>
      </c>
      <c r="E756" s="13">
        <f>IF(C756="","",IFERROR(VLOOKUP(C756,'Key inventory'!$A$5:$C$104,3,FALSE),""))</f>
        <v/>
      </c>
      <c r="F756" s="14" t="n"/>
      <c r="G756" s="12" t="n"/>
      <c r="H756" s="14" t="n"/>
      <c r="I756" s="10" t="n"/>
      <c r="J756" s="11" t="n"/>
      <c r="K756" s="14" t="n"/>
      <c r="L756" s="10" t="n"/>
      <c r="M756" s="11" t="n"/>
      <c r="N756" s="14" t="n"/>
      <c r="O756" s="14" t="n"/>
      <c r="P756" s="13">
        <f>IF(OR(A756="",C756=""),"",IF(L756&lt;&gt;"","Returned",IF(I756="","Out",IF(NOW()&gt;I756+J756,"OVERDUE","Out"))))</f>
        <v/>
      </c>
      <c r="Q756" s="15">
        <f>IF(OR(A756="",B756=""),"",ROUND((IF(L756="",NOW(),L756+M756)-(A756+B756))*24,1))</f>
        <v/>
      </c>
      <c r="R756" s="16">
        <f>IF(OR(A756="",B756=""),"",A756+B756)</f>
        <v/>
      </c>
    </row>
    <row r="757">
      <c r="A757" s="10" t="n"/>
      <c r="B757" s="11" t="n"/>
      <c r="C757" s="12" t="n"/>
      <c r="D757" s="13">
        <f>IF(C757="","",IFERROR(VLOOKUP(C757,'Key inventory'!$A$5:$C$104,2,FALSE),""))</f>
        <v/>
      </c>
      <c r="E757" s="13">
        <f>IF(C757="","",IFERROR(VLOOKUP(C757,'Key inventory'!$A$5:$C$104,3,FALSE),""))</f>
        <v/>
      </c>
      <c r="F757" s="14" t="n"/>
      <c r="G757" s="12" t="n"/>
      <c r="H757" s="14" t="n"/>
      <c r="I757" s="10" t="n"/>
      <c r="J757" s="11" t="n"/>
      <c r="K757" s="14" t="n"/>
      <c r="L757" s="10" t="n"/>
      <c r="M757" s="11" t="n"/>
      <c r="N757" s="14" t="n"/>
      <c r="O757" s="14" t="n"/>
      <c r="P757" s="13">
        <f>IF(OR(A757="",C757=""),"",IF(L757&lt;&gt;"","Returned",IF(I757="","Out",IF(NOW()&gt;I757+J757,"OVERDUE","Out"))))</f>
        <v/>
      </c>
      <c r="Q757" s="15">
        <f>IF(OR(A757="",B757=""),"",ROUND((IF(L757="",NOW(),L757+M757)-(A757+B757))*24,1))</f>
        <v/>
      </c>
      <c r="R757" s="16">
        <f>IF(OR(A757="",B757=""),"",A757+B757)</f>
        <v/>
      </c>
    </row>
    <row r="758">
      <c r="A758" s="10" t="n"/>
      <c r="B758" s="11" t="n"/>
      <c r="C758" s="12" t="n"/>
      <c r="D758" s="13">
        <f>IF(C758="","",IFERROR(VLOOKUP(C758,'Key inventory'!$A$5:$C$104,2,FALSE),""))</f>
        <v/>
      </c>
      <c r="E758" s="13">
        <f>IF(C758="","",IFERROR(VLOOKUP(C758,'Key inventory'!$A$5:$C$104,3,FALSE),""))</f>
        <v/>
      </c>
      <c r="F758" s="14" t="n"/>
      <c r="G758" s="12" t="n"/>
      <c r="H758" s="14" t="n"/>
      <c r="I758" s="10" t="n"/>
      <c r="J758" s="11" t="n"/>
      <c r="K758" s="14" t="n"/>
      <c r="L758" s="10" t="n"/>
      <c r="M758" s="11" t="n"/>
      <c r="N758" s="14" t="n"/>
      <c r="O758" s="14" t="n"/>
      <c r="P758" s="13">
        <f>IF(OR(A758="",C758=""),"",IF(L758&lt;&gt;"","Returned",IF(I758="","Out",IF(NOW()&gt;I758+J758,"OVERDUE","Out"))))</f>
        <v/>
      </c>
      <c r="Q758" s="15">
        <f>IF(OR(A758="",B758=""),"",ROUND((IF(L758="",NOW(),L758+M758)-(A758+B758))*24,1))</f>
        <v/>
      </c>
      <c r="R758" s="16">
        <f>IF(OR(A758="",B758=""),"",A758+B758)</f>
        <v/>
      </c>
    </row>
    <row r="759">
      <c r="A759" s="10" t="n"/>
      <c r="B759" s="11" t="n"/>
      <c r="C759" s="12" t="n"/>
      <c r="D759" s="13">
        <f>IF(C759="","",IFERROR(VLOOKUP(C759,'Key inventory'!$A$5:$C$104,2,FALSE),""))</f>
        <v/>
      </c>
      <c r="E759" s="13">
        <f>IF(C759="","",IFERROR(VLOOKUP(C759,'Key inventory'!$A$5:$C$104,3,FALSE),""))</f>
        <v/>
      </c>
      <c r="F759" s="14" t="n"/>
      <c r="G759" s="12" t="n"/>
      <c r="H759" s="14" t="n"/>
      <c r="I759" s="10" t="n"/>
      <c r="J759" s="11" t="n"/>
      <c r="K759" s="14" t="n"/>
      <c r="L759" s="10" t="n"/>
      <c r="M759" s="11" t="n"/>
      <c r="N759" s="14" t="n"/>
      <c r="O759" s="14" t="n"/>
      <c r="P759" s="13">
        <f>IF(OR(A759="",C759=""),"",IF(L759&lt;&gt;"","Returned",IF(I759="","Out",IF(NOW()&gt;I759+J759,"OVERDUE","Out"))))</f>
        <v/>
      </c>
      <c r="Q759" s="15">
        <f>IF(OR(A759="",B759=""),"",ROUND((IF(L759="",NOW(),L759+M759)-(A759+B759))*24,1))</f>
        <v/>
      </c>
      <c r="R759" s="16">
        <f>IF(OR(A759="",B759=""),"",A759+B759)</f>
        <v/>
      </c>
    </row>
    <row r="760">
      <c r="A760" s="10" t="n"/>
      <c r="B760" s="11" t="n"/>
      <c r="C760" s="12" t="n"/>
      <c r="D760" s="13">
        <f>IF(C760="","",IFERROR(VLOOKUP(C760,'Key inventory'!$A$5:$C$104,2,FALSE),""))</f>
        <v/>
      </c>
      <c r="E760" s="13">
        <f>IF(C760="","",IFERROR(VLOOKUP(C760,'Key inventory'!$A$5:$C$104,3,FALSE),""))</f>
        <v/>
      </c>
      <c r="F760" s="14" t="n"/>
      <c r="G760" s="12" t="n"/>
      <c r="H760" s="14" t="n"/>
      <c r="I760" s="10" t="n"/>
      <c r="J760" s="11" t="n"/>
      <c r="K760" s="14" t="n"/>
      <c r="L760" s="10" t="n"/>
      <c r="M760" s="11" t="n"/>
      <c r="N760" s="14" t="n"/>
      <c r="O760" s="14" t="n"/>
      <c r="P760" s="13">
        <f>IF(OR(A760="",C760=""),"",IF(L760&lt;&gt;"","Returned",IF(I760="","Out",IF(NOW()&gt;I760+J760,"OVERDUE","Out"))))</f>
        <v/>
      </c>
      <c r="Q760" s="15">
        <f>IF(OR(A760="",B760=""),"",ROUND((IF(L760="",NOW(),L760+M760)-(A760+B760))*24,1))</f>
        <v/>
      </c>
      <c r="R760" s="16">
        <f>IF(OR(A760="",B760=""),"",A760+B760)</f>
        <v/>
      </c>
    </row>
    <row r="761">
      <c r="A761" s="10" t="n"/>
      <c r="B761" s="11" t="n"/>
      <c r="C761" s="12" t="n"/>
      <c r="D761" s="13">
        <f>IF(C761="","",IFERROR(VLOOKUP(C761,'Key inventory'!$A$5:$C$104,2,FALSE),""))</f>
        <v/>
      </c>
      <c r="E761" s="13">
        <f>IF(C761="","",IFERROR(VLOOKUP(C761,'Key inventory'!$A$5:$C$104,3,FALSE),""))</f>
        <v/>
      </c>
      <c r="F761" s="14" t="n"/>
      <c r="G761" s="12" t="n"/>
      <c r="H761" s="14" t="n"/>
      <c r="I761" s="10" t="n"/>
      <c r="J761" s="11" t="n"/>
      <c r="K761" s="14" t="n"/>
      <c r="L761" s="10" t="n"/>
      <c r="M761" s="11" t="n"/>
      <c r="N761" s="14" t="n"/>
      <c r="O761" s="14" t="n"/>
      <c r="P761" s="13">
        <f>IF(OR(A761="",C761=""),"",IF(L761&lt;&gt;"","Returned",IF(I761="","Out",IF(NOW()&gt;I761+J761,"OVERDUE","Out"))))</f>
        <v/>
      </c>
      <c r="Q761" s="15">
        <f>IF(OR(A761="",B761=""),"",ROUND((IF(L761="",NOW(),L761+M761)-(A761+B761))*24,1))</f>
        <v/>
      </c>
      <c r="R761" s="16">
        <f>IF(OR(A761="",B761=""),"",A761+B761)</f>
        <v/>
      </c>
    </row>
    <row r="762">
      <c r="A762" s="10" t="n"/>
      <c r="B762" s="11" t="n"/>
      <c r="C762" s="12" t="n"/>
      <c r="D762" s="13">
        <f>IF(C762="","",IFERROR(VLOOKUP(C762,'Key inventory'!$A$5:$C$104,2,FALSE),""))</f>
        <v/>
      </c>
      <c r="E762" s="13">
        <f>IF(C762="","",IFERROR(VLOOKUP(C762,'Key inventory'!$A$5:$C$104,3,FALSE),""))</f>
        <v/>
      </c>
      <c r="F762" s="14" t="n"/>
      <c r="G762" s="12" t="n"/>
      <c r="H762" s="14" t="n"/>
      <c r="I762" s="10" t="n"/>
      <c r="J762" s="11" t="n"/>
      <c r="K762" s="14" t="n"/>
      <c r="L762" s="10" t="n"/>
      <c r="M762" s="11" t="n"/>
      <c r="N762" s="14" t="n"/>
      <c r="O762" s="14" t="n"/>
      <c r="P762" s="13">
        <f>IF(OR(A762="",C762=""),"",IF(L762&lt;&gt;"","Returned",IF(I762="","Out",IF(NOW()&gt;I762+J762,"OVERDUE","Out"))))</f>
        <v/>
      </c>
      <c r="Q762" s="15">
        <f>IF(OR(A762="",B762=""),"",ROUND((IF(L762="",NOW(),L762+M762)-(A762+B762))*24,1))</f>
        <v/>
      </c>
      <c r="R762" s="16">
        <f>IF(OR(A762="",B762=""),"",A762+B762)</f>
        <v/>
      </c>
    </row>
    <row r="763">
      <c r="A763" s="10" t="n"/>
      <c r="B763" s="11" t="n"/>
      <c r="C763" s="12" t="n"/>
      <c r="D763" s="13">
        <f>IF(C763="","",IFERROR(VLOOKUP(C763,'Key inventory'!$A$5:$C$104,2,FALSE),""))</f>
        <v/>
      </c>
      <c r="E763" s="13">
        <f>IF(C763="","",IFERROR(VLOOKUP(C763,'Key inventory'!$A$5:$C$104,3,FALSE),""))</f>
        <v/>
      </c>
      <c r="F763" s="14" t="n"/>
      <c r="G763" s="12" t="n"/>
      <c r="H763" s="14" t="n"/>
      <c r="I763" s="10" t="n"/>
      <c r="J763" s="11" t="n"/>
      <c r="K763" s="14" t="n"/>
      <c r="L763" s="10" t="n"/>
      <c r="M763" s="11" t="n"/>
      <c r="N763" s="14" t="n"/>
      <c r="O763" s="14" t="n"/>
      <c r="P763" s="13">
        <f>IF(OR(A763="",C763=""),"",IF(L763&lt;&gt;"","Returned",IF(I763="","Out",IF(NOW()&gt;I763+J763,"OVERDUE","Out"))))</f>
        <v/>
      </c>
      <c r="Q763" s="15">
        <f>IF(OR(A763="",B763=""),"",ROUND((IF(L763="",NOW(),L763+M763)-(A763+B763))*24,1))</f>
        <v/>
      </c>
      <c r="R763" s="16">
        <f>IF(OR(A763="",B763=""),"",A763+B763)</f>
        <v/>
      </c>
    </row>
    <row r="764">
      <c r="A764" s="10" t="n"/>
      <c r="B764" s="11" t="n"/>
      <c r="C764" s="12" t="n"/>
      <c r="D764" s="13">
        <f>IF(C764="","",IFERROR(VLOOKUP(C764,'Key inventory'!$A$5:$C$104,2,FALSE),""))</f>
        <v/>
      </c>
      <c r="E764" s="13">
        <f>IF(C764="","",IFERROR(VLOOKUP(C764,'Key inventory'!$A$5:$C$104,3,FALSE),""))</f>
        <v/>
      </c>
      <c r="F764" s="14" t="n"/>
      <c r="G764" s="12" t="n"/>
      <c r="H764" s="14" t="n"/>
      <c r="I764" s="10" t="n"/>
      <c r="J764" s="11" t="n"/>
      <c r="K764" s="14" t="n"/>
      <c r="L764" s="10" t="n"/>
      <c r="M764" s="11" t="n"/>
      <c r="N764" s="14" t="n"/>
      <c r="O764" s="14" t="n"/>
      <c r="P764" s="13">
        <f>IF(OR(A764="",C764=""),"",IF(L764&lt;&gt;"","Returned",IF(I764="","Out",IF(NOW()&gt;I764+J764,"OVERDUE","Out"))))</f>
        <v/>
      </c>
      <c r="Q764" s="15">
        <f>IF(OR(A764="",B764=""),"",ROUND((IF(L764="",NOW(),L764+M764)-(A764+B764))*24,1))</f>
        <v/>
      </c>
      <c r="R764" s="16">
        <f>IF(OR(A764="",B764=""),"",A764+B764)</f>
        <v/>
      </c>
    </row>
    <row r="765">
      <c r="A765" s="10" t="n"/>
      <c r="B765" s="11" t="n"/>
      <c r="C765" s="12" t="n"/>
      <c r="D765" s="13">
        <f>IF(C765="","",IFERROR(VLOOKUP(C765,'Key inventory'!$A$5:$C$104,2,FALSE),""))</f>
        <v/>
      </c>
      <c r="E765" s="13">
        <f>IF(C765="","",IFERROR(VLOOKUP(C765,'Key inventory'!$A$5:$C$104,3,FALSE),""))</f>
        <v/>
      </c>
      <c r="F765" s="14" t="n"/>
      <c r="G765" s="12" t="n"/>
      <c r="H765" s="14" t="n"/>
      <c r="I765" s="10" t="n"/>
      <c r="J765" s="11" t="n"/>
      <c r="K765" s="14" t="n"/>
      <c r="L765" s="10" t="n"/>
      <c r="M765" s="11" t="n"/>
      <c r="N765" s="14" t="n"/>
      <c r="O765" s="14" t="n"/>
      <c r="P765" s="13">
        <f>IF(OR(A765="",C765=""),"",IF(L765&lt;&gt;"","Returned",IF(I765="","Out",IF(NOW()&gt;I765+J765,"OVERDUE","Out"))))</f>
        <v/>
      </c>
      <c r="Q765" s="15">
        <f>IF(OR(A765="",B765=""),"",ROUND((IF(L765="",NOW(),L765+M765)-(A765+B765))*24,1))</f>
        <v/>
      </c>
      <c r="R765" s="16">
        <f>IF(OR(A765="",B765=""),"",A765+B765)</f>
        <v/>
      </c>
    </row>
    <row r="766">
      <c r="A766" s="10" t="n"/>
      <c r="B766" s="11" t="n"/>
      <c r="C766" s="12" t="n"/>
      <c r="D766" s="13">
        <f>IF(C766="","",IFERROR(VLOOKUP(C766,'Key inventory'!$A$5:$C$104,2,FALSE),""))</f>
        <v/>
      </c>
      <c r="E766" s="13">
        <f>IF(C766="","",IFERROR(VLOOKUP(C766,'Key inventory'!$A$5:$C$104,3,FALSE),""))</f>
        <v/>
      </c>
      <c r="F766" s="14" t="n"/>
      <c r="G766" s="12" t="n"/>
      <c r="H766" s="14" t="n"/>
      <c r="I766" s="10" t="n"/>
      <c r="J766" s="11" t="n"/>
      <c r="K766" s="14" t="n"/>
      <c r="L766" s="10" t="n"/>
      <c r="M766" s="11" t="n"/>
      <c r="N766" s="14" t="n"/>
      <c r="O766" s="14" t="n"/>
      <c r="P766" s="13">
        <f>IF(OR(A766="",C766=""),"",IF(L766&lt;&gt;"","Returned",IF(I766="","Out",IF(NOW()&gt;I766+J766,"OVERDUE","Out"))))</f>
        <v/>
      </c>
      <c r="Q766" s="15">
        <f>IF(OR(A766="",B766=""),"",ROUND((IF(L766="",NOW(),L766+M766)-(A766+B766))*24,1))</f>
        <v/>
      </c>
      <c r="R766" s="16">
        <f>IF(OR(A766="",B766=""),"",A766+B766)</f>
        <v/>
      </c>
    </row>
    <row r="767">
      <c r="A767" s="10" t="n"/>
      <c r="B767" s="11" t="n"/>
      <c r="C767" s="12" t="n"/>
      <c r="D767" s="13">
        <f>IF(C767="","",IFERROR(VLOOKUP(C767,'Key inventory'!$A$5:$C$104,2,FALSE),""))</f>
        <v/>
      </c>
      <c r="E767" s="13">
        <f>IF(C767="","",IFERROR(VLOOKUP(C767,'Key inventory'!$A$5:$C$104,3,FALSE),""))</f>
        <v/>
      </c>
      <c r="F767" s="14" t="n"/>
      <c r="G767" s="12" t="n"/>
      <c r="H767" s="14" t="n"/>
      <c r="I767" s="10" t="n"/>
      <c r="J767" s="11" t="n"/>
      <c r="K767" s="14" t="n"/>
      <c r="L767" s="10" t="n"/>
      <c r="M767" s="11" t="n"/>
      <c r="N767" s="14" t="n"/>
      <c r="O767" s="14" t="n"/>
      <c r="P767" s="13">
        <f>IF(OR(A767="",C767=""),"",IF(L767&lt;&gt;"","Returned",IF(I767="","Out",IF(NOW()&gt;I767+J767,"OVERDUE","Out"))))</f>
        <v/>
      </c>
      <c r="Q767" s="15">
        <f>IF(OR(A767="",B767=""),"",ROUND((IF(L767="",NOW(),L767+M767)-(A767+B767))*24,1))</f>
        <v/>
      </c>
      <c r="R767" s="16">
        <f>IF(OR(A767="",B767=""),"",A767+B767)</f>
        <v/>
      </c>
    </row>
    <row r="768">
      <c r="A768" s="10" t="n"/>
      <c r="B768" s="11" t="n"/>
      <c r="C768" s="12" t="n"/>
      <c r="D768" s="13">
        <f>IF(C768="","",IFERROR(VLOOKUP(C768,'Key inventory'!$A$5:$C$104,2,FALSE),""))</f>
        <v/>
      </c>
      <c r="E768" s="13">
        <f>IF(C768="","",IFERROR(VLOOKUP(C768,'Key inventory'!$A$5:$C$104,3,FALSE),""))</f>
        <v/>
      </c>
      <c r="F768" s="14" t="n"/>
      <c r="G768" s="12" t="n"/>
      <c r="H768" s="14" t="n"/>
      <c r="I768" s="10" t="n"/>
      <c r="J768" s="11" t="n"/>
      <c r="K768" s="14" t="n"/>
      <c r="L768" s="10" t="n"/>
      <c r="M768" s="11" t="n"/>
      <c r="N768" s="14" t="n"/>
      <c r="O768" s="14" t="n"/>
      <c r="P768" s="13">
        <f>IF(OR(A768="",C768=""),"",IF(L768&lt;&gt;"","Returned",IF(I768="","Out",IF(NOW()&gt;I768+J768,"OVERDUE","Out"))))</f>
        <v/>
      </c>
      <c r="Q768" s="15">
        <f>IF(OR(A768="",B768=""),"",ROUND((IF(L768="",NOW(),L768+M768)-(A768+B768))*24,1))</f>
        <v/>
      </c>
      <c r="R768" s="16">
        <f>IF(OR(A768="",B768=""),"",A768+B768)</f>
        <v/>
      </c>
    </row>
    <row r="769">
      <c r="A769" s="10" t="n"/>
      <c r="B769" s="11" t="n"/>
      <c r="C769" s="12" t="n"/>
      <c r="D769" s="13">
        <f>IF(C769="","",IFERROR(VLOOKUP(C769,'Key inventory'!$A$5:$C$104,2,FALSE),""))</f>
        <v/>
      </c>
      <c r="E769" s="13">
        <f>IF(C769="","",IFERROR(VLOOKUP(C769,'Key inventory'!$A$5:$C$104,3,FALSE),""))</f>
        <v/>
      </c>
      <c r="F769" s="14" t="n"/>
      <c r="G769" s="12" t="n"/>
      <c r="H769" s="14" t="n"/>
      <c r="I769" s="10" t="n"/>
      <c r="J769" s="11" t="n"/>
      <c r="K769" s="14" t="n"/>
      <c r="L769" s="10" t="n"/>
      <c r="M769" s="11" t="n"/>
      <c r="N769" s="14" t="n"/>
      <c r="O769" s="14" t="n"/>
      <c r="P769" s="13">
        <f>IF(OR(A769="",C769=""),"",IF(L769&lt;&gt;"","Returned",IF(I769="","Out",IF(NOW()&gt;I769+J769,"OVERDUE","Out"))))</f>
        <v/>
      </c>
      <c r="Q769" s="15">
        <f>IF(OR(A769="",B769=""),"",ROUND((IF(L769="",NOW(),L769+M769)-(A769+B769))*24,1))</f>
        <v/>
      </c>
      <c r="R769" s="16">
        <f>IF(OR(A769="",B769=""),"",A769+B769)</f>
        <v/>
      </c>
    </row>
    <row r="770">
      <c r="A770" s="10" t="n"/>
      <c r="B770" s="11" t="n"/>
      <c r="C770" s="12" t="n"/>
      <c r="D770" s="13">
        <f>IF(C770="","",IFERROR(VLOOKUP(C770,'Key inventory'!$A$5:$C$104,2,FALSE),""))</f>
        <v/>
      </c>
      <c r="E770" s="13">
        <f>IF(C770="","",IFERROR(VLOOKUP(C770,'Key inventory'!$A$5:$C$104,3,FALSE),""))</f>
        <v/>
      </c>
      <c r="F770" s="14" t="n"/>
      <c r="G770" s="12" t="n"/>
      <c r="H770" s="14" t="n"/>
      <c r="I770" s="10" t="n"/>
      <c r="J770" s="11" t="n"/>
      <c r="K770" s="14" t="n"/>
      <c r="L770" s="10" t="n"/>
      <c r="M770" s="11" t="n"/>
      <c r="N770" s="14" t="n"/>
      <c r="O770" s="14" t="n"/>
      <c r="P770" s="13">
        <f>IF(OR(A770="",C770=""),"",IF(L770&lt;&gt;"","Returned",IF(I770="","Out",IF(NOW()&gt;I770+J770,"OVERDUE","Out"))))</f>
        <v/>
      </c>
      <c r="Q770" s="15">
        <f>IF(OR(A770="",B770=""),"",ROUND((IF(L770="",NOW(),L770+M770)-(A770+B770))*24,1))</f>
        <v/>
      </c>
      <c r="R770" s="16">
        <f>IF(OR(A770="",B770=""),"",A770+B770)</f>
        <v/>
      </c>
    </row>
    <row r="771">
      <c r="A771" s="10" t="n"/>
      <c r="B771" s="11" t="n"/>
      <c r="C771" s="12" t="n"/>
      <c r="D771" s="13">
        <f>IF(C771="","",IFERROR(VLOOKUP(C771,'Key inventory'!$A$5:$C$104,2,FALSE),""))</f>
        <v/>
      </c>
      <c r="E771" s="13">
        <f>IF(C771="","",IFERROR(VLOOKUP(C771,'Key inventory'!$A$5:$C$104,3,FALSE),""))</f>
        <v/>
      </c>
      <c r="F771" s="14" t="n"/>
      <c r="G771" s="12" t="n"/>
      <c r="H771" s="14" t="n"/>
      <c r="I771" s="10" t="n"/>
      <c r="J771" s="11" t="n"/>
      <c r="K771" s="14" t="n"/>
      <c r="L771" s="10" t="n"/>
      <c r="M771" s="11" t="n"/>
      <c r="N771" s="14" t="n"/>
      <c r="O771" s="14" t="n"/>
      <c r="P771" s="13">
        <f>IF(OR(A771="",C771=""),"",IF(L771&lt;&gt;"","Returned",IF(I771="","Out",IF(NOW()&gt;I771+J771,"OVERDUE","Out"))))</f>
        <v/>
      </c>
      <c r="Q771" s="15">
        <f>IF(OR(A771="",B771=""),"",ROUND((IF(L771="",NOW(),L771+M771)-(A771+B771))*24,1))</f>
        <v/>
      </c>
      <c r="R771" s="16">
        <f>IF(OR(A771="",B771=""),"",A771+B771)</f>
        <v/>
      </c>
    </row>
    <row r="772">
      <c r="A772" s="10" t="n"/>
      <c r="B772" s="11" t="n"/>
      <c r="C772" s="12" t="n"/>
      <c r="D772" s="13">
        <f>IF(C772="","",IFERROR(VLOOKUP(C772,'Key inventory'!$A$5:$C$104,2,FALSE),""))</f>
        <v/>
      </c>
      <c r="E772" s="13">
        <f>IF(C772="","",IFERROR(VLOOKUP(C772,'Key inventory'!$A$5:$C$104,3,FALSE),""))</f>
        <v/>
      </c>
      <c r="F772" s="14" t="n"/>
      <c r="G772" s="12" t="n"/>
      <c r="H772" s="14" t="n"/>
      <c r="I772" s="10" t="n"/>
      <c r="J772" s="11" t="n"/>
      <c r="K772" s="14" t="n"/>
      <c r="L772" s="10" t="n"/>
      <c r="M772" s="11" t="n"/>
      <c r="N772" s="14" t="n"/>
      <c r="O772" s="14" t="n"/>
      <c r="P772" s="13">
        <f>IF(OR(A772="",C772=""),"",IF(L772&lt;&gt;"","Returned",IF(I772="","Out",IF(NOW()&gt;I772+J772,"OVERDUE","Out"))))</f>
        <v/>
      </c>
      <c r="Q772" s="15">
        <f>IF(OR(A772="",B772=""),"",ROUND((IF(L772="",NOW(),L772+M772)-(A772+B772))*24,1))</f>
        <v/>
      </c>
      <c r="R772" s="16">
        <f>IF(OR(A772="",B772=""),"",A772+B772)</f>
        <v/>
      </c>
    </row>
    <row r="773">
      <c r="A773" s="10" t="n"/>
      <c r="B773" s="11" t="n"/>
      <c r="C773" s="12" t="n"/>
      <c r="D773" s="13">
        <f>IF(C773="","",IFERROR(VLOOKUP(C773,'Key inventory'!$A$5:$C$104,2,FALSE),""))</f>
        <v/>
      </c>
      <c r="E773" s="13">
        <f>IF(C773="","",IFERROR(VLOOKUP(C773,'Key inventory'!$A$5:$C$104,3,FALSE),""))</f>
        <v/>
      </c>
      <c r="F773" s="14" t="n"/>
      <c r="G773" s="12" t="n"/>
      <c r="H773" s="14" t="n"/>
      <c r="I773" s="10" t="n"/>
      <c r="J773" s="11" t="n"/>
      <c r="K773" s="14" t="n"/>
      <c r="L773" s="10" t="n"/>
      <c r="M773" s="11" t="n"/>
      <c r="N773" s="14" t="n"/>
      <c r="O773" s="14" t="n"/>
      <c r="P773" s="13">
        <f>IF(OR(A773="",C773=""),"",IF(L773&lt;&gt;"","Returned",IF(I773="","Out",IF(NOW()&gt;I773+J773,"OVERDUE","Out"))))</f>
        <v/>
      </c>
      <c r="Q773" s="15">
        <f>IF(OR(A773="",B773=""),"",ROUND((IF(L773="",NOW(),L773+M773)-(A773+B773))*24,1))</f>
        <v/>
      </c>
      <c r="R773" s="16">
        <f>IF(OR(A773="",B773=""),"",A773+B773)</f>
        <v/>
      </c>
    </row>
    <row r="774">
      <c r="A774" s="10" t="n"/>
      <c r="B774" s="11" t="n"/>
      <c r="C774" s="12" t="n"/>
      <c r="D774" s="13">
        <f>IF(C774="","",IFERROR(VLOOKUP(C774,'Key inventory'!$A$5:$C$104,2,FALSE),""))</f>
        <v/>
      </c>
      <c r="E774" s="13">
        <f>IF(C774="","",IFERROR(VLOOKUP(C774,'Key inventory'!$A$5:$C$104,3,FALSE),""))</f>
        <v/>
      </c>
      <c r="F774" s="14" t="n"/>
      <c r="G774" s="12" t="n"/>
      <c r="H774" s="14" t="n"/>
      <c r="I774" s="10" t="n"/>
      <c r="J774" s="11" t="n"/>
      <c r="K774" s="14" t="n"/>
      <c r="L774" s="10" t="n"/>
      <c r="M774" s="11" t="n"/>
      <c r="N774" s="14" t="n"/>
      <c r="O774" s="14" t="n"/>
      <c r="P774" s="13">
        <f>IF(OR(A774="",C774=""),"",IF(L774&lt;&gt;"","Returned",IF(I774="","Out",IF(NOW()&gt;I774+J774,"OVERDUE","Out"))))</f>
        <v/>
      </c>
      <c r="Q774" s="15">
        <f>IF(OR(A774="",B774=""),"",ROUND((IF(L774="",NOW(),L774+M774)-(A774+B774))*24,1))</f>
        <v/>
      </c>
      <c r="R774" s="16">
        <f>IF(OR(A774="",B774=""),"",A774+B774)</f>
        <v/>
      </c>
    </row>
    <row r="775">
      <c r="A775" s="10" t="n"/>
      <c r="B775" s="11" t="n"/>
      <c r="C775" s="12" t="n"/>
      <c r="D775" s="13">
        <f>IF(C775="","",IFERROR(VLOOKUP(C775,'Key inventory'!$A$5:$C$104,2,FALSE),""))</f>
        <v/>
      </c>
      <c r="E775" s="13">
        <f>IF(C775="","",IFERROR(VLOOKUP(C775,'Key inventory'!$A$5:$C$104,3,FALSE),""))</f>
        <v/>
      </c>
      <c r="F775" s="14" t="n"/>
      <c r="G775" s="12" t="n"/>
      <c r="H775" s="14" t="n"/>
      <c r="I775" s="10" t="n"/>
      <c r="J775" s="11" t="n"/>
      <c r="K775" s="14" t="n"/>
      <c r="L775" s="10" t="n"/>
      <c r="M775" s="11" t="n"/>
      <c r="N775" s="14" t="n"/>
      <c r="O775" s="14" t="n"/>
      <c r="P775" s="13">
        <f>IF(OR(A775="",C775=""),"",IF(L775&lt;&gt;"","Returned",IF(I775="","Out",IF(NOW()&gt;I775+J775,"OVERDUE","Out"))))</f>
        <v/>
      </c>
      <c r="Q775" s="15">
        <f>IF(OR(A775="",B775=""),"",ROUND((IF(L775="",NOW(),L775+M775)-(A775+B775))*24,1))</f>
        <v/>
      </c>
      <c r="R775" s="16">
        <f>IF(OR(A775="",B775=""),"",A775+B775)</f>
        <v/>
      </c>
    </row>
    <row r="776">
      <c r="A776" s="10" t="n"/>
      <c r="B776" s="11" t="n"/>
      <c r="C776" s="12" t="n"/>
      <c r="D776" s="13">
        <f>IF(C776="","",IFERROR(VLOOKUP(C776,'Key inventory'!$A$5:$C$104,2,FALSE),""))</f>
        <v/>
      </c>
      <c r="E776" s="13">
        <f>IF(C776="","",IFERROR(VLOOKUP(C776,'Key inventory'!$A$5:$C$104,3,FALSE),""))</f>
        <v/>
      </c>
      <c r="F776" s="14" t="n"/>
      <c r="G776" s="12" t="n"/>
      <c r="H776" s="14" t="n"/>
      <c r="I776" s="10" t="n"/>
      <c r="J776" s="11" t="n"/>
      <c r="K776" s="14" t="n"/>
      <c r="L776" s="10" t="n"/>
      <c r="M776" s="11" t="n"/>
      <c r="N776" s="14" t="n"/>
      <c r="O776" s="14" t="n"/>
      <c r="P776" s="13">
        <f>IF(OR(A776="",C776=""),"",IF(L776&lt;&gt;"","Returned",IF(I776="","Out",IF(NOW()&gt;I776+J776,"OVERDUE","Out"))))</f>
        <v/>
      </c>
      <c r="Q776" s="15">
        <f>IF(OR(A776="",B776=""),"",ROUND((IF(L776="",NOW(),L776+M776)-(A776+B776))*24,1))</f>
        <v/>
      </c>
      <c r="R776" s="16">
        <f>IF(OR(A776="",B776=""),"",A776+B776)</f>
        <v/>
      </c>
    </row>
    <row r="777">
      <c r="A777" s="10" t="n"/>
      <c r="B777" s="11" t="n"/>
      <c r="C777" s="12" t="n"/>
      <c r="D777" s="13">
        <f>IF(C777="","",IFERROR(VLOOKUP(C777,'Key inventory'!$A$5:$C$104,2,FALSE),""))</f>
        <v/>
      </c>
      <c r="E777" s="13">
        <f>IF(C777="","",IFERROR(VLOOKUP(C777,'Key inventory'!$A$5:$C$104,3,FALSE),""))</f>
        <v/>
      </c>
      <c r="F777" s="14" t="n"/>
      <c r="G777" s="12" t="n"/>
      <c r="H777" s="14" t="n"/>
      <c r="I777" s="10" t="n"/>
      <c r="J777" s="11" t="n"/>
      <c r="K777" s="14" t="n"/>
      <c r="L777" s="10" t="n"/>
      <c r="M777" s="11" t="n"/>
      <c r="N777" s="14" t="n"/>
      <c r="O777" s="14" t="n"/>
      <c r="P777" s="13">
        <f>IF(OR(A777="",C777=""),"",IF(L777&lt;&gt;"","Returned",IF(I777="","Out",IF(NOW()&gt;I777+J777,"OVERDUE","Out"))))</f>
        <v/>
      </c>
      <c r="Q777" s="15">
        <f>IF(OR(A777="",B777=""),"",ROUND((IF(L777="",NOW(),L777+M777)-(A777+B777))*24,1))</f>
        <v/>
      </c>
      <c r="R777" s="16">
        <f>IF(OR(A777="",B777=""),"",A777+B777)</f>
        <v/>
      </c>
    </row>
    <row r="778">
      <c r="A778" s="10" t="n"/>
      <c r="B778" s="11" t="n"/>
      <c r="C778" s="12" t="n"/>
      <c r="D778" s="13">
        <f>IF(C778="","",IFERROR(VLOOKUP(C778,'Key inventory'!$A$5:$C$104,2,FALSE),""))</f>
        <v/>
      </c>
      <c r="E778" s="13">
        <f>IF(C778="","",IFERROR(VLOOKUP(C778,'Key inventory'!$A$5:$C$104,3,FALSE),""))</f>
        <v/>
      </c>
      <c r="F778" s="14" t="n"/>
      <c r="G778" s="12" t="n"/>
      <c r="H778" s="14" t="n"/>
      <c r="I778" s="10" t="n"/>
      <c r="J778" s="11" t="n"/>
      <c r="K778" s="14" t="n"/>
      <c r="L778" s="10" t="n"/>
      <c r="M778" s="11" t="n"/>
      <c r="N778" s="14" t="n"/>
      <c r="O778" s="14" t="n"/>
      <c r="P778" s="13">
        <f>IF(OR(A778="",C778=""),"",IF(L778&lt;&gt;"","Returned",IF(I778="","Out",IF(NOW()&gt;I778+J778,"OVERDUE","Out"))))</f>
        <v/>
      </c>
      <c r="Q778" s="15">
        <f>IF(OR(A778="",B778=""),"",ROUND((IF(L778="",NOW(),L778+M778)-(A778+B778))*24,1))</f>
        <v/>
      </c>
      <c r="R778" s="16">
        <f>IF(OR(A778="",B778=""),"",A778+B778)</f>
        <v/>
      </c>
    </row>
    <row r="779">
      <c r="A779" s="10" t="n"/>
      <c r="B779" s="11" t="n"/>
      <c r="C779" s="12" t="n"/>
      <c r="D779" s="13">
        <f>IF(C779="","",IFERROR(VLOOKUP(C779,'Key inventory'!$A$5:$C$104,2,FALSE),""))</f>
        <v/>
      </c>
      <c r="E779" s="13">
        <f>IF(C779="","",IFERROR(VLOOKUP(C779,'Key inventory'!$A$5:$C$104,3,FALSE),""))</f>
        <v/>
      </c>
      <c r="F779" s="14" t="n"/>
      <c r="G779" s="12" t="n"/>
      <c r="H779" s="14" t="n"/>
      <c r="I779" s="10" t="n"/>
      <c r="J779" s="11" t="n"/>
      <c r="K779" s="14" t="n"/>
      <c r="L779" s="10" t="n"/>
      <c r="M779" s="11" t="n"/>
      <c r="N779" s="14" t="n"/>
      <c r="O779" s="14" t="n"/>
      <c r="P779" s="13">
        <f>IF(OR(A779="",C779=""),"",IF(L779&lt;&gt;"","Returned",IF(I779="","Out",IF(NOW()&gt;I779+J779,"OVERDUE","Out"))))</f>
        <v/>
      </c>
      <c r="Q779" s="15">
        <f>IF(OR(A779="",B779=""),"",ROUND((IF(L779="",NOW(),L779+M779)-(A779+B779))*24,1))</f>
        <v/>
      </c>
      <c r="R779" s="16">
        <f>IF(OR(A779="",B779=""),"",A779+B779)</f>
        <v/>
      </c>
    </row>
    <row r="780">
      <c r="A780" s="10" t="n"/>
      <c r="B780" s="11" t="n"/>
      <c r="C780" s="12" t="n"/>
      <c r="D780" s="13">
        <f>IF(C780="","",IFERROR(VLOOKUP(C780,'Key inventory'!$A$5:$C$104,2,FALSE),""))</f>
        <v/>
      </c>
      <c r="E780" s="13">
        <f>IF(C780="","",IFERROR(VLOOKUP(C780,'Key inventory'!$A$5:$C$104,3,FALSE),""))</f>
        <v/>
      </c>
      <c r="F780" s="14" t="n"/>
      <c r="G780" s="12" t="n"/>
      <c r="H780" s="14" t="n"/>
      <c r="I780" s="10" t="n"/>
      <c r="J780" s="11" t="n"/>
      <c r="K780" s="14" t="n"/>
      <c r="L780" s="10" t="n"/>
      <c r="M780" s="11" t="n"/>
      <c r="N780" s="14" t="n"/>
      <c r="O780" s="14" t="n"/>
      <c r="P780" s="13">
        <f>IF(OR(A780="",C780=""),"",IF(L780&lt;&gt;"","Returned",IF(I780="","Out",IF(NOW()&gt;I780+J780,"OVERDUE","Out"))))</f>
        <v/>
      </c>
      <c r="Q780" s="15">
        <f>IF(OR(A780="",B780=""),"",ROUND((IF(L780="",NOW(),L780+M780)-(A780+B780))*24,1))</f>
        <v/>
      </c>
      <c r="R780" s="16">
        <f>IF(OR(A780="",B780=""),"",A780+B780)</f>
        <v/>
      </c>
    </row>
    <row r="781">
      <c r="A781" s="10" t="n"/>
      <c r="B781" s="11" t="n"/>
      <c r="C781" s="12" t="n"/>
      <c r="D781" s="13">
        <f>IF(C781="","",IFERROR(VLOOKUP(C781,'Key inventory'!$A$5:$C$104,2,FALSE),""))</f>
        <v/>
      </c>
      <c r="E781" s="13">
        <f>IF(C781="","",IFERROR(VLOOKUP(C781,'Key inventory'!$A$5:$C$104,3,FALSE),""))</f>
        <v/>
      </c>
      <c r="F781" s="14" t="n"/>
      <c r="G781" s="12" t="n"/>
      <c r="H781" s="14" t="n"/>
      <c r="I781" s="10" t="n"/>
      <c r="J781" s="11" t="n"/>
      <c r="K781" s="14" t="n"/>
      <c r="L781" s="10" t="n"/>
      <c r="M781" s="11" t="n"/>
      <c r="N781" s="14" t="n"/>
      <c r="O781" s="14" t="n"/>
      <c r="P781" s="13">
        <f>IF(OR(A781="",C781=""),"",IF(L781&lt;&gt;"","Returned",IF(I781="","Out",IF(NOW()&gt;I781+J781,"OVERDUE","Out"))))</f>
        <v/>
      </c>
      <c r="Q781" s="15">
        <f>IF(OR(A781="",B781=""),"",ROUND((IF(L781="",NOW(),L781+M781)-(A781+B781))*24,1))</f>
        <v/>
      </c>
      <c r="R781" s="16">
        <f>IF(OR(A781="",B781=""),"",A781+B781)</f>
        <v/>
      </c>
    </row>
    <row r="782">
      <c r="A782" s="10" t="n"/>
      <c r="B782" s="11" t="n"/>
      <c r="C782" s="12" t="n"/>
      <c r="D782" s="13">
        <f>IF(C782="","",IFERROR(VLOOKUP(C782,'Key inventory'!$A$5:$C$104,2,FALSE),""))</f>
        <v/>
      </c>
      <c r="E782" s="13">
        <f>IF(C782="","",IFERROR(VLOOKUP(C782,'Key inventory'!$A$5:$C$104,3,FALSE),""))</f>
        <v/>
      </c>
      <c r="F782" s="14" t="n"/>
      <c r="G782" s="12" t="n"/>
      <c r="H782" s="14" t="n"/>
      <c r="I782" s="10" t="n"/>
      <c r="J782" s="11" t="n"/>
      <c r="K782" s="14" t="n"/>
      <c r="L782" s="10" t="n"/>
      <c r="M782" s="11" t="n"/>
      <c r="N782" s="14" t="n"/>
      <c r="O782" s="14" t="n"/>
      <c r="P782" s="13">
        <f>IF(OR(A782="",C782=""),"",IF(L782&lt;&gt;"","Returned",IF(I782="","Out",IF(NOW()&gt;I782+J782,"OVERDUE","Out"))))</f>
        <v/>
      </c>
      <c r="Q782" s="15">
        <f>IF(OR(A782="",B782=""),"",ROUND((IF(L782="",NOW(),L782+M782)-(A782+B782))*24,1))</f>
        <v/>
      </c>
      <c r="R782" s="16">
        <f>IF(OR(A782="",B782=""),"",A782+B782)</f>
        <v/>
      </c>
    </row>
    <row r="783">
      <c r="A783" s="10" t="n"/>
      <c r="B783" s="11" t="n"/>
      <c r="C783" s="12" t="n"/>
      <c r="D783" s="13">
        <f>IF(C783="","",IFERROR(VLOOKUP(C783,'Key inventory'!$A$5:$C$104,2,FALSE),""))</f>
        <v/>
      </c>
      <c r="E783" s="13">
        <f>IF(C783="","",IFERROR(VLOOKUP(C783,'Key inventory'!$A$5:$C$104,3,FALSE),""))</f>
        <v/>
      </c>
      <c r="F783" s="14" t="n"/>
      <c r="G783" s="12" t="n"/>
      <c r="H783" s="14" t="n"/>
      <c r="I783" s="10" t="n"/>
      <c r="J783" s="11" t="n"/>
      <c r="K783" s="14" t="n"/>
      <c r="L783" s="10" t="n"/>
      <c r="M783" s="11" t="n"/>
      <c r="N783" s="14" t="n"/>
      <c r="O783" s="14" t="n"/>
      <c r="P783" s="13">
        <f>IF(OR(A783="",C783=""),"",IF(L783&lt;&gt;"","Returned",IF(I783="","Out",IF(NOW()&gt;I783+J783,"OVERDUE","Out"))))</f>
        <v/>
      </c>
      <c r="Q783" s="15">
        <f>IF(OR(A783="",B783=""),"",ROUND((IF(L783="",NOW(),L783+M783)-(A783+B783))*24,1))</f>
        <v/>
      </c>
      <c r="R783" s="16">
        <f>IF(OR(A783="",B783=""),"",A783+B783)</f>
        <v/>
      </c>
    </row>
    <row r="784">
      <c r="A784" s="10" t="n"/>
      <c r="B784" s="11" t="n"/>
      <c r="C784" s="12" t="n"/>
      <c r="D784" s="13">
        <f>IF(C784="","",IFERROR(VLOOKUP(C784,'Key inventory'!$A$5:$C$104,2,FALSE),""))</f>
        <v/>
      </c>
      <c r="E784" s="13">
        <f>IF(C784="","",IFERROR(VLOOKUP(C784,'Key inventory'!$A$5:$C$104,3,FALSE),""))</f>
        <v/>
      </c>
      <c r="F784" s="14" t="n"/>
      <c r="G784" s="12" t="n"/>
      <c r="H784" s="14" t="n"/>
      <c r="I784" s="10" t="n"/>
      <c r="J784" s="11" t="n"/>
      <c r="K784" s="14" t="n"/>
      <c r="L784" s="10" t="n"/>
      <c r="M784" s="11" t="n"/>
      <c r="N784" s="14" t="n"/>
      <c r="O784" s="14" t="n"/>
      <c r="P784" s="13">
        <f>IF(OR(A784="",C784=""),"",IF(L784&lt;&gt;"","Returned",IF(I784="","Out",IF(NOW()&gt;I784+J784,"OVERDUE","Out"))))</f>
        <v/>
      </c>
      <c r="Q784" s="15">
        <f>IF(OR(A784="",B784=""),"",ROUND((IF(L784="",NOW(),L784+M784)-(A784+B784))*24,1))</f>
        <v/>
      </c>
      <c r="R784" s="16">
        <f>IF(OR(A784="",B784=""),"",A784+B784)</f>
        <v/>
      </c>
    </row>
    <row r="785">
      <c r="A785" s="10" t="n"/>
      <c r="B785" s="11" t="n"/>
      <c r="C785" s="12" t="n"/>
      <c r="D785" s="13">
        <f>IF(C785="","",IFERROR(VLOOKUP(C785,'Key inventory'!$A$5:$C$104,2,FALSE),""))</f>
        <v/>
      </c>
      <c r="E785" s="13">
        <f>IF(C785="","",IFERROR(VLOOKUP(C785,'Key inventory'!$A$5:$C$104,3,FALSE),""))</f>
        <v/>
      </c>
      <c r="F785" s="14" t="n"/>
      <c r="G785" s="12" t="n"/>
      <c r="H785" s="14" t="n"/>
      <c r="I785" s="10" t="n"/>
      <c r="J785" s="11" t="n"/>
      <c r="K785" s="14" t="n"/>
      <c r="L785" s="10" t="n"/>
      <c r="M785" s="11" t="n"/>
      <c r="N785" s="14" t="n"/>
      <c r="O785" s="14" t="n"/>
      <c r="P785" s="13">
        <f>IF(OR(A785="",C785=""),"",IF(L785&lt;&gt;"","Returned",IF(I785="","Out",IF(NOW()&gt;I785+J785,"OVERDUE","Out"))))</f>
        <v/>
      </c>
      <c r="Q785" s="15">
        <f>IF(OR(A785="",B785=""),"",ROUND((IF(L785="",NOW(),L785+M785)-(A785+B785))*24,1))</f>
        <v/>
      </c>
      <c r="R785" s="16">
        <f>IF(OR(A785="",B785=""),"",A785+B785)</f>
        <v/>
      </c>
    </row>
    <row r="786">
      <c r="A786" s="10" t="n"/>
      <c r="B786" s="11" t="n"/>
      <c r="C786" s="12" t="n"/>
      <c r="D786" s="13">
        <f>IF(C786="","",IFERROR(VLOOKUP(C786,'Key inventory'!$A$5:$C$104,2,FALSE),""))</f>
        <v/>
      </c>
      <c r="E786" s="13">
        <f>IF(C786="","",IFERROR(VLOOKUP(C786,'Key inventory'!$A$5:$C$104,3,FALSE),""))</f>
        <v/>
      </c>
      <c r="F786" s="14" t="n"/>
      <c r="G786" s="12" t="n"/>
      <c r="H786" s="14" t="n"/>
      <c r="I786" s="10" t="n"/>
      <c r="J786" s="11" t="n"/>
      <c r="K786" s="14" t="n"/>
      <c r="L786" s="10" t="n"/>
      <c r="M786" s="11" t="n"/>
      <c r="N786" s="14" t="n"/>
      <c r="O786" s="14" t="n"/>
      <c r="P786" s="13">
        <f>IF(OR(A786="",C786=""),"",IF(L786&lt;&gt;"","Returned",IF(I786="","Out",IF(NOW()&gt;I786+J786,"OVERDUE","Out"))))</f>
        <v/>
      </c>
      <c r="Q786" s="15">
        <f>IF(OR(A786="",B786=""),"",ROUND((IF(L786="",NOW(),L786+M786)-(A786+B786))*24,1))</f>
        <v/>
      </c>
      <c r="R786" s="16">
        <f>IF(OR(A786="",B786=""),"",A786+B786)</f>
        <v/>
      </c>
    </row>
    <row r="787">
      <c r="A787" s="10" t="n"/>
      <c r="B787" s="11" t="n"/>
      <c r="C787" s="12" t="n"/>
      <c r="D787" s="13">
        <f>IF(C787="","",IFERROR(VLOOKUP(C787,'Key inventory'!$A$5:$C$104,2,FALSE),""))</f>
        <v/>
      </c>
      <c r="E787" s="13">
        <f>IF(C787="","",IFERROR(VLOOKUP(C787,'Key inventory'!$A$5:$C$104,3,FALSE),""))</f>
        <v/>
      </c>
      <c r="F787" s="14" t="n"/>
      <c r="G787" s="12" t="n"/>
      <c r="H787" s="14" t="n"/>
      <c r="I787" s="10" t="n"/>
      <c r="J787" s="11" t="n"/>
      <c r="K787" s="14" t="n"/>
      <c r="L787" s="10" t="n"/>
      <c r="M787" s="11" t="n"/>
      <c r="N787" s="14" t="n"/>
      <c r="O787" s="14" t="n"/>
      <c r="P787" s="13">
        <f>IF(OR(A787="",C787=""),"",IF(L787&lt;&gt;"","Returned",IF(I787="","Out",IF(NOW()&gt;I787+J787,"OVERDUE","Out"))))</f>
        <v/>
      </c>
      <c r="Q787" s="15">
        <f>IF(OR(A787="",B787=""),"",ROUND((IF(L787="",NOW(),L787+M787)-(A787+B787))*24,1))</f>
        <v/>
      </c>
      <c r="R787" s="16">
        <f>IF(OR(A787="",B787=""),"",A787+B787)</f>
        <v/>
      </c>
    </row>
    <row r="788">
      <c r="A788" s="10" t="n"/>
      <c r="B788" s="11" t="n"/>
      <c r="C788" s="12" t="n"/>
      <c r="D788" s="13">
        <f>IF(C788="","",IFERROR(VLOOKUP(C788,'Key inventory'!$A$5:$C$104,2,FALSE),""))</f>
        <v/>
      </c>
      <c r="E788" s="13">
        <f>IF(C788="","",IFERROR(VLOOKUP(C788,'Key inventory'!$A$5:$C$104,3,FALSE),""))</f>
        <v/>
      </c>
      <c r="F788" s="14" t="n"/>
      <c r="G788" s="12" t="n"/>
      <c r="H788" s="14" t="n"/>
      <c r="I788" s="10" t="n"/>
      <c r="J788" s="11" t="n"/>
      <c r="K788" s="14" t="n"/>
      <c r="L788" s="10" t="n"/>
      <c r="M788" s="11" t="n"/>
      <c r="N788" s="14" t="n"/>
      <c r="O788" s="14" t="n"/>
      <c r="P788" s="13">
        <f>IF(OR(A788="",C788=""),"",IF(L788&lt;&gt;"","Returned",IF(I788="","Out",IF(NOW()&gt;I788+J788,"OVERDUE","Out"))))</f>
        <v/>
      </c>
      <c r="Q788" s="15">
        <f>IF(OR(A788="",B788=""),"",ROUND((IF(L788="",NOW(),L788+M788)-(A788+B788))*24,1))</f>
        <v/>
      </c>
      <c r="R788" s="16">
        <f>IF(OR(A788="",B788=""),"",A788+B788)</f>
        <v/>
      </c>
    </row>
    <row r="789">
      <c r="A789" s="10" t="n"/>
      <c r="B789" s="11" t="n"/>
      <c r="C789" s="12" t="n"/>
      <c r="D789" s="13">
        <f>IF(C789="","",IFERROR(VLOOKUP(C789,'Key inventory'!$A$5:$C$104,2,FALSE),""))</f>
        <v/>
      </c>
      <c r="E789" s="13">
        <f>IF(C789="","",IFERROR(VLOOKUP(C789,'Key inventory'!$A$5:$C$104,3,FALSE),""))</f>
        <v/>
      </c>
      <c r="F789" s="14" t="n"/>
      <c r="G789" s="12" t="n"/>
      <c r="H789" s="14" t="n"/>
      <c r="I789" s="10" t="n"/>
      <c r="J789" s="11" t="n"/>
      <c r="K789" s="14" t="n"/>
      <c r="L789" s="10" t="n"/>
      <c r="M789" s="11" t="n"/>
      <c r="N789" s="14" t="n"/>
      <c r="O789" s="14" t="n"/>
      <c r="P789" s="13">
        <f>IF(OR(A789="",C789=""),"",IF(L789&lt;&gt;"","Returned",IF(I789="","Out",IF(NOW()&gt;I789+J789,"OVERDUE","Out"))))</f>
        <v/>
      </c>
      <c r="Q789" s="15">
        <f>IF(OR(A789="",B789=""),"",ROUND((IF(L789="",NOW(),L789+M789)-(A789+B789))*24,1))</f>
        <v/>
      </c>
      <c r="R789" s="16">
        <f>IF(OR(A789="",B789=""),"",A789+B789)</f>
        <v/>
      </c>
    </row>
    <row r="790">
      <c r="A790" s="10" t="n"/>
      <c r="B790" s="11" t="n"/>
      <c r="C790" s="12" t="n"/>
      <c r="D790" s="13">
        <f>IF(C790="","",IFERROR(VLOOKUP(C790,'Key inventory'!$A$5:$C$104,2,FALSE),""))</f>
        <v/>
      </c>
      <c r="E790" s="13">
        <f>IF(C790="","",IFERROR(VLOOKUP(C790,'Key inventory'!$A$5:$C$104,3,FALSE),""))</f>
        <v/>
      </c>
      <c r="F790" s="14" t="n"/>
      <c r="G790" s="12" t="n"/>
      <c r="H790" s="14" t="n"/>
      <c r="I790" s="10" t="n"/>
      <c r="J790" s="11" t="n"/>
      <c r="K790" s="14" t="n"/>
      <c r="L790" s="10" t="n"/>
      <c r="M790" s="11" t="n"/>
      <c r="N790" s="14" t="n"/>
      <c r="O790" s="14" t="n"/>
      <c r="P790" s="13">
        <f>IF(OR(A790="",C790=""),"",IF(L790&lt;&gt;"","Returned",IF(I790="","Out",IF(NOW()&gt;I790+J790,"OVERDUE","Out"))))</f>
        <v/>
      </c>
      <c r="Q790" s="15">
        <f>IF(OR(A790="",B790=""),"",ROUND((IF(L790="",NOW(),L790+M790)-(A790+B790))*24,1))</f>
        <v/>
      </c>
      <c r="R790" s="16">
        <f>IF(OR(A790="",B790=""),"",A790+B790)</f>
        <v/>
      </c>
    </row>
    <row r="791">
      <c r="A791" s="10" t="n"/>
      <c r="B791" s="11" t="n"/>
      <c r="C791" s="12" t="n"/>
      <c r="D791" s="13">
        <f>IF(C791="","",IFERROR(VLOOKUP(C791,'Key inventory'!$A$5:$C$104,2,FALSE),""))</f>
        <v/>
      </c>
      <c r="E791" s="13">
        <f>IF(C791="","",IFERROR(VLOOKUP(C791,'Key inventory'!$A$5:$C$104,3,FALSE),""))</f>
        <v/>
      </c>
      <c r="F791" s="14" t="n"/>
      <c r="G791" s="12" t="n"/>
      <c r="H791" s="14" t="n"/>
      <c r="I791" s="10" t="n"/>
      <c r="J791" s="11" t="n"/>
      <c r="K791" s="14" t="n"/>
      <c r="L791" s="10" t="n"/>
      <c r="M791" s="11" t="n"/>
      <c r="N791" s="14" t="n"/>
      <c r="O791" s="14" t="n"/>
      <c r="P791" s="13">
        <f>IF(OR(A791="",C791=""),"",IF(L791&lt;&gt;"","Returned",IF(I791="","Out",IF(NOW()&gt;I791+J791,"OVERDUE","Out"))))</f>
        <v/>
      </c>
      <c r="Q791" s="15">
        <f>IF(OR(A791="",B791=""),"",ROUND((IF(L791="",NOW(),L791+M791)-(A791+B791))*24,1))</f>
        <v/>
      </c>
      <c r="R791" s="16">
        <f>IF(OR(A791="",B791=""),"",A791+B791)</f>
        <v/>
      </c>
    </row>
    <row r="792">
      <c r="A792" s="10" t="n"/>
      <c r="B792" s="11" t="n"/>
      <c r="C792" s="12" t="n"/>
      <c r="D792" s="13">
        <f>IF(C792="","",IFERROR(VLOOKUP(C792,'Key inventory'!$A$5:$C$104,2,FALSE),""))</f>
        <v/>
      </c>
      <c r="E792" s="13">
        <f>IF(C792="","",IFERROR(VLOOKUP(C792,'Key inventory'!$A$5:$C$104,3,FALSE),""))</f>
        <v/>
      </c>
      <c r="F792" s="14" t="n"/>
      <c r="G792" s="12" t="n"/>
      <c r="H792" s="14" t="n"/>
      <c r="I792" s="10" t="n"/>
      <c r="J792" s="11" t="n"/>
      <c r="K792" s="14" t="n"/>
      <c r="L792" s="10" t="n"/>
      <c r="M792" s="11" t="n"/>
      <c r="N792" s="14" t="n"/>
      <c r="O792" s="14" t="n"/>
      <c r="P792" s="13">
        <f>IF(OR(A792="",C792=""),"",IF(L792&lt;&gt;"","Returned",IF(I792="","Out",IF(NOW()&gt;I792+J792,"OVERDUE","Out"))))</f>
        <v/>
      </c>
      <c r="Q792" s="15">
        <f>IF(OR(A792="",B792=""),"",ROUND((IF(L792="",NOW(),L792+M792)-(A792+B792))*24,1))</f>
        <v/>
      </c>
      <c r="R792" s="16">
        <f>IF(OR(A792="",B792=""),"",A792+B792)</f>
        <v/>
      </c>
    </row>
    <row r="793">
      <c r="A793" s="10" t="n"/>
      <c r="B793" s="11" t="n"/>
      <c r="C793" s="12" t="n"/>
      <c r="D793" s="13">
        <f>IF(C793="","",IFERROR(VLOOKUP(C793,'Key inventory'!$A$5:$C$104,2,FALSE),""))</f>
        <v/>
      </c>
      <c r="E793" s="13">
        <f>IF(C793="","",IFERROR(VLOOKUP(C793,'Key inventory'!$A$5:$C$104,3,FALSE),""))</f>
        <v/>
      </c>
      <c r="F793" s="14" t="n"/>
      <c r="G793" s="12" t="n"/>
      <c r="H793" s="14" t="n"/>
      <c r="I793" s="10" t="n"/>
      <c r="J793" s="11" t="n"/>
      <c r="K793" s="14" t="n"/>
      <c r="L793" s="10" t="n"/>
      <c r="M793" s="11" t="n"/>
      <c r="N793" s="14" t="n"/>
      <c r="O793" s="14" t="n"/>
      <c r="P793" s="13">
        <f>IF(OR(A793="",C793=""),"",IF(L793&lt;&gt;"","Returned",IF(I793="","Out",IF(NOW()&gt;I793+J793,"OVERDUE","Out"))))</f>
        <v/>
      </c>
      <c r="Q793" s="15">
        <f>IF(OR(A793="",B793=""),"",ROUND((IF(L793="",NOW(),L793+M793)-(A793+B793))*24,1))</f>
        <v/>
      </c>
      <c r="R793" s="16">
        <f>IF(OR(A793="",B793=""),"",A793+B793)</f>
        <v/>
      </c>
    </row>
    <row r="794">
      <c r="A794" s="10" t="n"/>
      <c r="B794" s="11" t="n"/>
      <c r="C794" s="12" t="n"/>
      <c r="D794" s="13">
        <f>IF(C794="","",IFERROR(VLOOKUP(C794,'Key inventory'!$A$5:$C$104,2,FALSE),""))</f>
        <v/>
      </c>
      <c r="E794" s="13">
        <f>IF(C794="","",IFERROR(VLOOKUP(C794,'Key inventory'!$A$5:$C$104,3,FALSE),""))</f>
        <v/>
      </c>
      <c r="F794" s="14" t="n"/>
      <c r="G794" s="12" t="n"/>
      <c r="H794" s="14" t="n"/>
      <c r="I794" s="10" t="n"/>
      <c r="J794" s="11" t="n"/>
      <c r="K794" s="14" t="n"/>
      <c r="L794" s="10" t="n"/>
      <c r="M794" s="11" t="n"/>
      <c r="N794" s="14" t="n"/>
      <c r="O794" s="14" t="n"/>
      <c r="P794" s="13">
        <f>IF(OR(A794="",C794=""),"",IF(L794&lt;&gt;"","Returned",IF(I794="","Out",IF(NOW()&gt;I794+J794,"OVERDUE","Out"))))</f>
        <v/>
      </c>
      <c r="Q794" s="15">
        <f>IF(OR(A794="",B794=""),"",ROUND((IF(L794="",NOW(),L794+M794)-(A794+B794))*24,1))</f>
        <v/>
      </c>
      <c r="R794" s="16">
        <f>IF(OR(A794="",B794=""),"",A794+B794)</f>
        <v/>
      </c>
    </row>
    <row r="795">
      <c r="A795" s="10" t="n"/>
      <c r="B795" s="11" t="n"/>
      <c r="C795" s="12" t="n"/>
      <c r="D795" s="13">
        <f>IF(C795="","",IFERROR(VLOOKUP(C795,'Key inventory'!$A$5:$C$104,2,FALSE),""))</f>
        <v/>
      </c>
      <c r="E795" s="13">
        <f>IF(C795="","",IFERROR(VLOOKUP(C795,'Key inventory'!$A$5:$C$104,3,FALSE),""))</f>
        <v/>
      </c>
      <c r="F795" s="14" t="n"/>
      <c r="G795" s="12" t="n"/>
      <c r="H795" s="14" t="n"/>
      <c r="I795" s="10" t="n"/>
      <c r="J795" s="11" t="n"/>
      <c r="K795" s="14" t="n"/>
      <c r="L795" s="10" t="n"/>
      <c r="M795" s="11" t="n"/>
      <c r="N795" s="14" t="n"/>
      <c r="O795" s="14" t="n"/>
      <c r="P795" s="13">
        <f>IF(OR(A795="",C795=""),"",IF(L795&lt;&gt;"","Returned",IF(I795="","Out",IF(NOW()&gt;I795+J795,"OVERDUE","Out"))))</f>
        <v/>
      </c>
      <c r="Q795" s="15">
        <f>IF(OR(A795="",B795=""),"",ROUND((IF(L795="",NOW(),L795+M795)-(A795+B795))*24,1))</f>
        <v/>
      </c>
      <c r="R795" s="16">
        <f>IF(OR(A795="",B795=""),"",A795+B795)</f>
        <v/>
      </c>
    </row>
    <row r="796">
      <c r="A796" s="10" t="n"/>
      <c r="B796" s="11" t="n"/>
      <c r="C796" s="12" t="n"/>
      <c r="D796" s="13">
        <f>IF(C796="","",IFERROR(VLOOKUP(C796,'Key inventory'!$A$5:$C$104,2,FALSE),""))</f>
        <v/>
      </c>
      <c r="E796" s="13">
        <f>IF(C796="","",IFERROR(VLOOKUP(C796,'Key inventory'!$A$5:$C$104,3,FALSE),""))</f>
        <v/>
      </c>
      <c r="F796" s="14" t="n"/>
      <c r="G796" s="12" t="n"/>
      <c r="H796" s="14" t="n"/>
      <c r="I796" s="10" t="n"/>
      <c r="J796" s="11" t="n"/>
      <c r="K796" s="14" t="n"/>
      <c r="L796" s="10" t="n"/>
      <c r="M796" s="11" t="n"/>
      <c r="N796" s="14" t="n"/>
      <c r="O796" s="14" t="n"/>
      <c r="P796" s="13">
        <f>IF(OR(A796="",C796=""),"",IF(L796&lt;&gt;"","Returned",IF(I796="","Out",IF(NOW()&gt;I796+J796,"OVERDUE","Out"))))</f>
        <v/>
      </c>
      <c r="Q796" s="15">
        <f>IF(OR(A796="",B796=""),"",ROUND((IF(L796="",NOW(),L796+M796)-(A796+B796))*24,1))</f>
        <v/>
      </c>
      <c r="R796" s="16">
        <f>IF(OR(A796="",B796=""),"",A796+B796)</f>
        <v/>
      </c>
    </row>
    <row r="797">
      <c r="A797" s="10" t="n"/>
      <c r="B797" s="11" t="n"/>
      <c r="C797" s="12" t="n"/>
      <c r="D797" s="13">
        <f>IF(C797="","",IFERROR(VLOOKUP(C797,'Key inventory'!$A$5:$C$104,2,FALSE),""))</f>
        <v/>
      </c>
      <c r="E797" s="13">
        <f>IF(C797="","",IFERROR(VLOOKUP(C797,'Key inventory'!$A$5:$C$104,3,FALSE),""))</f>
        <v/>
      </c>
      <c r="F797" s="14" t="n"/>
      <c r="G797" s="12" t="n"/>
      <c r="H797" s="14" t="n"/>
      <c r="I797" s="10" t="n"/>
      <c r="J797" s="11" t="n"/>
      <c r="K797" s="14" t="n"/>
      <c r="L797" s="10" t="n"/>
      <c r="M797" s="11" t="n"/>
      <c r="N797" s="14" t="n"/>
      <c r="O797" s="14" t="n"/>
      <c r="P797" s="13">
        <f>IF(OR(A797="",C797=""),"",IF(L797&lt;&gt;"","Returned",IF(I797="","Out",IF(NOW()&gt;I797+J797,"OVERDUE","Out"))))</f>
        <v/>
      </c>
      <c r="Q797" s="15">
        <f>IF(OR(A797="",B797=""),"",ROUND((IF(L797="",NOW(),L797+M797)-(A797+B797))*24,1))</f>
        <v/>
      </c>
      <c r="R797" s="16">
        <f>IF(OR(A797="",B797=""),"",A797+B797)</f>
        <v/>
      </c>
    </row>
    <row r="798">
      <c r="A798" s="10" t="n"/>
      <c r="B798" s="11" t="n"/>
      <c r="C798" s="12" t="n"/>
      <c r="D798" s="13">
        <f>IF(C798="","",IFERROR(VLOOKUP(C798,'Key inventory'!$A$5:$C$104,2,FALSE),""))</f>
        <v/>
      </c>
      <c r="E798" s="13">
        <f>IF(C798="","",IFERROR(VLOOKUP(C798,'Key inventory'!$A$5:$C$104,3,FALSE),""))</f>
        <v/>
      </c>
      <c r="F798" s="14" t="n"/>
      <c r="G798" s="12" t="n"/>
      <c r="H798" s="14" t="n"/>
      <c r="I798" s="10" t="n"/>
      <c r="J798" s="11" t="n"/>
      <c r="K798" s="14" t="n"/>
      <c r="L798" s="10" t="n"/>
      <c r="M798" s="11" t="n"/>
      <c r="N798" s="14" t="n"/>
      <c r="O798" s="14" t="n"/>
      <c r="P798" s="13">
        <f>IF(OR(A798="",C798=""),"",IF(L798&lt;&gt;"","Returned",IF(I798="","Out",IF(NOW()&gt;I798+J798,"OVERDUE","Out"))))</f>
        <v/>
      </c>
      <c r="Q798" s="15">
        <f>IF(OR(A798="",B798=""),"",ROUND((IF(L798="",NOW(),L798+M798)-(A798+B798))*24,1))</f>
        <v/>
      </c>
      <c r="R798" s="16">
        <f>IF(OR(A798="",B798=""),"",A798+B798)</f>
        <v/>
      </c>
    </row>
    <row r="799">
      <c r="A799" s="10" t="n"/>
      <c r="B799" s="11" t="n"/>
      <c r="C799" s="12" t="n"/>
      <c r="D799" s="13">
        <f>IF(C799="","",IFERROR(VLOOKUP(C799,'Key inventory'!$A$5:$C$104,2,FALSE),""))</f>
        <v/>
      </c>
      <c r="E799" s="13">
        <f>IF(C799="","",IFERROR(VLOOKUP(C799,'Key inventory'!$A$5:$C$104,3,FALSE),""))</f>
        <v/>
      </c>
      <c r="F799" s="14" t="n"/>
      <c r="G799" s="12" t="n"/>
      <c r="H799" s="14" t="n"/>
      <c r="I799" s="10" t="n"/>
      <c r="J799" s="11" t="n"/>
      <c r="K799" s="14" t="n"/>
      <c r="L799" s="10" t="n"/>
      <c r="M799" s="11" t="n"/>
      <c r="N799" s="14" t="n"/>
      <c r="O799" s="14" t="n"/>
      <c r="P799" s="13">
        <f>IF(OR(A799="",C799=""),"",IF(L799&lt;&gt;"","Returned",IF(I799="","Out",IF(NOW()&gt;I799+J799,"OVERDUE","Out"))))</f>
        <v/>
      </c>
      <c r="Q799" s="15">
        <f>IF(OR(A799="",B799=""),"",ROUND((IF(L799="",NOW(),L799+M799)-(A799+B799))*24,1))</f>
        <v/>
      </c>
      <c r="R799" s="16">
        <f>IF(OR(A799="",B799=""),"",A799+B799)</f>
        <v/>
      </c>
    </row>
    <row r="800">
      <c r="A800" s="10" t="n"/>
      <c r="B800" s="11" t="n"/>
      <c r="C800" s="12" t="n"/>
      <c r="D800" s="13">
        <f>IF(C800="","",IFERROR(VLOOKUP(C800,'Key inventory'!$A$5:$C$104,2,FALSE),""))</f>
        <v/>
      </c>
      <c r="E800" s="13">
        <f>IF(C800="","",IFERROR(VLOOKUP(C800,'Key inventory'!$A$5:$C$104,3,FALSE),""))</f>
        <v/>
      </c>
      <c r="F800" s="14" t="n"/>
      <c r="G800" s="12" t="n"/>
      <c r="H800" s="14" t="n"/>
      <c r="I800" s="10" t="n"/>
      <c r="J800" s="11" t="n"/>
      <c r="K800" s="14" t="n"/>
      <c r="L800" s="10" t="n"/>
      <c r="M800" s="11" t="n"/>
      <c r="N800" s="14" t="n"/>
      <c r="O800" s="14" t="n"/>
      <c r="P800" s="13">
        <f>IF(OR(A800="",C800=""),"",IF(L800&lt;&gt;"","Returned",IF(I800="","Out",IF(NOW()&gt;I800+J800,"OVERDUE","Out"))))</f>
        <v/>
      </c>
      <c r="Q800" s="15">
        <f>IF(OR(A800="",B800=""),"",ROUND((IF(L800="",NOW(),L800+M800)-(A800+B800))*24,1))</f>
        <v/>
      </c>
      <c r="R800" s="16">
        <f>IF(OR(A800="",B800=""),"",A800+B800)</f>
        <v/>
      </c>
    </row>
    <row r="801">
      <c r="A801" s="10" t="n"/>
      <c r="B801" s="11" t="n"/>
      <c r="C801" s="12" t="n"/>
      <c r="D801" s="13">
        <f>IF(C801="","",IFERROR(VLOOKUP(C801,'Key inventory'!$A$5:$C$104,2,FALSE),""))</f>
        <v/>
      </c>
      <c r="E801" s="13">
        <f>IF(C801="","",IFERROR(VLOOKUP(C801,'Key inventory'!$A$5:$C$104,3,FALSE),""))</f>
        <v/>
      </c>
      <c r="F801" s="14" t="n"/>
      <c r="G801" s="12" t="n"/>
      <c r="H801" s="14" t="n"/>
      <c r="I801" s="10" t="n"/>
      <c r="J801" s="11" t="n"/>
      <c r="K801" s="14" t="n"/>
      <c r="L801" s="10" t="n"/>
      <c r="M801" s="11" t="n"/>
      <c r="N801" s="14" t="n"/>
      <c r="O801" s="14" t="n"/>
      <c r="P801" s="13">
        <f>IF(OR(A801="",C801=""),"",IF(L801&lt;&gt;"","Returned",IF(I801="","Out",IF(NOW()&gt;I801+J801,"OVERDUE","Out"))))</f>
        <v/>
      </c>
      <c r="Q801" s="15">
        <f>IF(OR(A801="",B801=""),"",ROUND((IF(L801="",NOW(),L801+M801)-(A801+B801))*24,1))</f>
        <v/>
      </c>
      <c r="R801" s="16">
        <f>IF(OR(A801="",B801=""),"",A801+B801)</f>
        <v/>
      </c>
    </row>
    <row r="802">
      <c r="A802" s="10" t="n"/>
      <c r="B802" s="11" t="n"/>
      <c r="C802" s="12" t="n"/>
      <c r="D802" s="13">
        <f>IF(C802="","",IFERROR(VLOOKUP(C802,'Key inventory'!$A$5:$C$104,2,FALSE),""))</f>
        <v/>
      </c>
      <c r="E802" s="13">
        <f>IF(C802="","",IFERROR(VLOOKUP(C802,'Key inventory'!$A$5:$C$104,3,FALSE),""))</f>
        <v/>
      </c>
      <c r="F802" s="14" t="n"/>
      <c r="G802" s="12" t="n"/>
      <c r="H802" s="14" t="n"/>
      <c r="I802" s="10" t="n"/>
      <c r="J802" s="11" t="n"/>
      <c r="K802" s="14" t="n"/>
      <c r="L802" s="10" t="n"/>
      <c r="M802" s="11" t="n"/>
      <c r="N802" s="14" t="n"/>
      <c r="O802" s="14" t="n"/>
      <c r="P802" s="13">
        <f>IF(OR(A802="",C802=""),"",IF(L802&lt;&gt;"","Returned",IF(I802="","Out",IF(NOW()&gt;I802+J802,"OVERDUE","Out"))))</f>
        <v/>
      </c>
      <c r="Q802" s="15">
        <f>IF(OR(A802="",B802=""),"",ROUND((IF(L802="",NOW(),L802+M802)-(A802+B802))*24,1))</f>
        <v/>
      </c>
      <c r="R802" s="16">
        <f>IF(OR(A802="",B802=""),"",A802+B802)</f>
        <v/>
      </c>
    </row>
    <row r="803">
      <c r="A803" s="10" t="n"/>
      <c r="B803" s="11" t="n"/>
      <c r="C803" s="12" t="n"/>
      <c r="D803" s="13">
        <f>IF(C803="","",IFERROR(VLOOKUP(C803,'Key inventory'!$A$5:$C$104,2,FALSE),""))</f>
        <v/>
      </c>
      <c r="E803" s="13">
        <f>IF(C803="","",IFERROR(VLOOKUP(C803,'Key inventory'!$A$5:$C$104,3,FALSE),""))</f>
        <v/>
      </c>
      <c r="F803" s="14" t="n"/>
      <c r="G803" s="12" t="n"/>
      <c r="H803" s="14" t="n"/>
      <c r="I803" s="10" t="n"/>
      <c r="J803" s="11" t="n"/>
      <c r="K803" s="14" t="n"/>
      <c r="L803" s="10" t="n"/>
      <c r="M803" s="11" t="n"/>
      <c r="N803" s="14" t="n"/>
      <c r="O803" s="14" t="n"/>
      <c r="P803" s="13">
        <f>IF(OR(A803="",C803=""),"",IF(L803&lt;&gt;"","Returned",IF(I803="","Out",IF(NOW()&gt;I803+J803,"OVERDUE","Out"))))</f>
        <v/>
      </c>
      <c r="Q803" s="15">
        <f>IF(OR(A803="",B803=""),"",ROUND((IF(L803="",NOW(),L803+M803)-(A803+B803))*24,1))</f>
        <v/>
      </c>
      <c r="R803" s="16">
        <f>IF(OR(A803="",B803=""),"",A803+B803)</f>
        <v/>
      </c>
    </row>
    <row r="804">
      <c r="A804" s="10" t="n"/>
      <c r="B804" s="11" t="n"/>
      <c r="C804" s="12" t="n"/>
      <c r="D804" s="13">
        <f>IF(C804="","",IFERROR(VLOOKUP(C804,'Key inventory'!$A$5:$C$104,2,FALSE),""))</f>
        <v/>
      </c>
      <c r="E804" s="13">
        <f>IF(C804="","",IFERROR(VLOOKUP(C804,'Key inventory'!$A$5:$C$104,3,FALSE),""))</f>
        <v/>
      </c>
      <c r="F804" s="14" t="n"/>
      <c r="G804" s="12" t="n"/>
      <c r="H804" s="14" t="n"/>
      <c r="I804" s="10" t="n"/>
      <c r="J804" s="11" t="n"/>
      <c r="K804" s="14" t="n"/>
      <c r="L804" s="10" t="n"/>
      <c r="M804" s="11" t="n"/>
      <c r="N804" s="14" t="n"/>
      <c r="O804" s="14" t="n"/>
      <c r="P804" s="13">
        <f>IF(OR(A804="",C804=""),"",IF(L804&lt;&gt;"","Returned",IF(I804="","Out",IF(NOW()&gt;I804+J804,"OVERDUE","Out"))))</f>
        <v/>
      </c>
      <c r="Q804" s="15">
        <f>IF(OR(A804="",B804=""),"",ROUND((IF(L804="",NOW(),L804+M804)-(A804+B804))*24,1))</f>
        <v/>
      </c>
      <c r="R804" s="16">
        <f>IF(OR(A804="",B804=""),"",A804+B804)</f>
        <v/>
      </c>
    </row>
    <row r="805">
      <c r="A805" s="10" t="n"/>
      <c r="B805" s="11" t="n"/>
      <c r="C805" s="12" t="n"/>
      <c r="D805" s="13">
        <f>IF(C805="","",IFERROR(VLOOKUP(C805,'Key inventory'!$A$5:$C$104,2,FALSE),""))</f>
        <v/>
      </c>
      <c r="E805" s="13">
        <f>IF(C805="","",IFERROR(VLOOKUP(C805,'Key inventory'!$A$5:$C$104,3,FALSE),""))</f>
        <v/>
      </c>
      <c r="F805" s="14" t="n"/>
      <c r="G805" s="12" t="n"/>
      <c r="H805" s="14" t="n"/>
      <c r="I805" s="10" t="n"/>
      <c r="J805" s="11" t="n"/>
      <c r="K805" s="14" t="n"/>
      <c r="L805" s="10" t="n"/>
      <c r="M805" s="11" t="n"/>
      <c r="N805" s="14" t="n"/>
      <c r="O805" s="14" t="n"/>
      <c r="P805" s="13">
        <f>IF(OR(A805="",C805=""),"",IF(L805&lt;&gt;"","Returned",IF(I805="","Out",IF(NOW()&gt;I805+J805,"OVERDUE","Out"))))</f>
        <v/>
      </c>
      <c r="Q805" s="15">
        <f>IF(OR(A805="",B805=""),"",ROUND((IF(L805="",NOW(),L805+M805)-(A805+B805))*24,1))</f>
        <v/>
      </c>
      <c r="R805" s="16">
        <f>IF(OR(A805="",B805=""),"",A805+B805)</f>
        <v/>
      </c>
    </row>
    <row r="806">
      <c r="A806" s="10" t="n"/>
      <c r="B806" s="11" t="n"/>
      <c r="C806" s="12" t="n"/>
      <c r="D806" s="13">
        <f>IF(C806="","",IFERROR(VLOOKUP(C806,'Key inventory'!$A$5:$C$104,2,FALSE),""))</f>
        <v/>
      </c>
      <c r="E806" s="13">
        <f>IF(C806="","",IFERROR(VLOOKUP(C806,'Key inventory'!$A$5:$C$104,3,FALSE),""))</f>
        <v/>
      </c>
      <c r="F806" s="14" t="n"/>
      <c r="G806" s="12" t="n"/>
      <c r="H806" s="14" t="n"/>
      <c r="I806" s="10" t="n"/>
      <c r="J806" s="11" t="n"/>
      <c r="K806" s="14" t="n"/>
      <c r="L806" s="10" t="n"/>
      <c r="M806" s="11" t="n"/>
      <c r="N806" s="14" t="n"/>
      <c r="O806" s="14" t="n"/>
      <c r="P806" s="13">
        <f>IF(OR(A806="",C806=""),"",IF(L806&lt;&gt;"","Returned",IF(I806="","Out",IF(NOW()&gt;I806+J806,"OVERDUE","Out"))))</f>
        <v/>
      </c>
      <c r="Q806" s="15">
        <f>IF(OR(A806="",B806=""),"",ROUND((IF(L806="",NOW(),L806+M806)-(A806+B806))*24,1))</f>
        <v/>
      </c>
      <c r="R806" s="16">
        <f>IF(OR(A806="",B806=""),"",A806+B806)</f>
        <v/>
      </c>
    </row>
    <row r="807">
      <c r="A807" s="10" t="n"/>
      <c r="B807" s="11" t="n"/>
      <c r="C807" s="12" t="n"/>
      <c r="D807" s="13">
        <f>IF(C807="","",IFERROR(VLOOKUP(C807,'Key inventory'!$A$5:$C$104,2,FALSE),""))</f>
        <v/>
      </c>
      <c r="E807" s="13">
        <f>IF(C807="","",IFERROR(VLOOKUP(C807,'Key inventory'!$A$5:$C$104,3,FALSE),""))</f>
        <v/>
      </c>
      <c r="F807" s="14" t="n"/>
      <c r="G807" s="12" t="n"/>
      <c r="H807" s="14" t="n"/>
      <c r="I807" s="10" t="n"/>
      <c r="J807" s="11" t="n"/>
      <c r="K807" s="14" t="n"/>
      <c r="L807" s="10" t="n"/>
      <c r="M807" s="11" t="n"/>
      <c r="N807" s="14" t="n"/>
      <c r="O807" s="14" t="n"/>
      <c r="P807" s="13">
        <f>IF(OR(A807="",C807=""),"",IF(L807&lt;&gt;"","Returned",IF(I807="","Out",IF(NOW()&gt;I807+J807,"OVERDUE","Out"))))</f>
        <v/>
      </c>
      <c r="Q807" s="15">
        <f>IF(OR(A807="",B807=""),"",ROUND((IF(L807="",NOW(),L807+M807)-(A807+B807))*24,1))</f>
        <v/>
      </c>
      <c r="R807" s="16">
        <f>IF(OR(A807="",B807=""),"",A807+B807)</f>
        <v/>
      </c>
    </row>
    <row r="808">
      <c r="A808" s="10" t="n"/>
      <c r="B808" s="11" t="n"/>
      <c r="C808" s="12" t="n"/>
      <c r="D808" s="13">
        <f>IF(C808="","",IFERROR(VLOOKUP(C808,'Key inventory'!$A$5:$C$104,2,FALSE),""))</f>
        <v/>
      </c>
      <c r="E808" s="13">
        <f>IF(C808="","",IFERROR(VLOOKUP(C808,'Key inventory'!$A$5:$C$104,3,FALSE),""))</f>
        <v/>
      </c>
      <c r="F808" s="14" t="n"/>
      <c r="G808" s="12" t="n"/>
      <c r="H808" s="14" t="n"/>
      <c r="I808" s="10" t="n"/>
      <c r="J808" s="11" t="n"/>
      <c r="K808" s="14" t="n"/>
      <c r="L808" s="10" t="n"/>
      <c r="M808" s="11" t="n"/>
      <c r="N808" s="14" t="n"/>
      <c r="O808" s="14" t="n"/>
      <c r="P808" s="13">
        <f>IF(OR(A808="",C808=""),"",IF(L808&lt;&gt;"","Returned",IF(I808="","Out",IF(NOW()&gt;I808+J808,"OVERDUE","Out"))))</f>
        <v/>
      </c>
      <c r="Q808" s="15">
        <f>IF(OR(A808="",B808=""),"",ROUND((IF(L808="",NOW(),L808+M808)-(A808+B808))*24,1))</f>
        <v/>
      </c>
      <c r="R808" s="16">
        <f>IF(OR(A808="",B808=""),"",A808+B808)</f>
        <v/>
      </c>
    </row>
    <row r="809">
      <c r="A809" s="10" t="n"/>
      <c r="B809" s="11" t="n"/>
      <c r="C809" s="12" t="n"/>
      <c r="D809" s="13">
        <f>IF(C809="","",IFERROR(VLOOKUP(C809,'Key inventory'!$A$5:$C$104,2,FALSE),""))</f>
        <v/>
      </c>
      <c r="E809" s="13">
        <f>IF(C809="","",IFERROR(VLOOKUP(C809,'Key inventory'!$A$5:$C$104,3,FALSE),""))</f>
        <v/>
      </c>
      <c r="F809" s="14" t="n"/>
      <c r="G809" s="12" t="n"/>
      <c r="H809" s="14" t="n"/>
      <c r="I809" s="10" t="n"/>
      <c r="J809" s="11" t="n"/>
      <c r="K809" s="14" t="n"/>
      <c r="L809" s="10" t="n"/>
      <c r="M809" s="11" t="n"/>
      <c r="N809" s="14" t="n"/>
      <c r="O809" s="14" t="n"/>
      <c r="P809" s="13">
        <f>IF(OR(A809="",C809=""),"",IF(L809&lt;&gt;"","Returned",IF(I809="","Out",IF(NOW()&gt;I809+J809,"OVERDUE","Out"))))</f>
        <v/>
      </c>
      <c r="Q809" s="15">
        <f>IF(OR(A809="",B809=""),"",ROUND((IF(L809="",NOW(),L809+M809)-(A809+B809))*24,1))</f>
        <v/>
      </c>
      <c r="R809" s="16">
        <f>IF(OR(A809="",B809=""),"",A809+B809)</f>
        <v/>
      </c>
    </row>
    <row r="810">
      <c r="A810" s="10" t="n"/>
      <c r="B810" s="11" t="n"/>
      <c r="C810" s="12" t="n"/>
      <c r="D810" s="13">
        <f>IF(C810="","",IFERROR(VLOOKUP(C810,'Key inventory'!$A$5:$C$104,2,FALSE),""))</f>
        <v/>
      </c>
      <c r="E810" s="13">
        <f>IF(C810="","",IFERROR(VLOOKUP(C810,'Key inventory'!$A$5:$C$104,3,FALSE),""))</f>
        <v/>
      </c>
      <c r="F810" s="14" t="n"/>
      <c r="G810" s="12" t="n"/>
      <c r="H810" s="14" t="n"/>
      <c r="I810" s="10" t="n"/>
      <c r="J810" s="11" t="n"/>
      <c r="K810" s="14" t="n"/>
      <c r="L810" s="10" t="n"/>
      <c r="M810" s="11" t="n"/>
      <c r="N810" s="14" t="n"/>
      <c r="O810" s="14" t="n"/>
      <c r="P810" s="13">
        <f>IF(OR(A810="",C810=""),"",IF(L810&lt;&gt;"","Returned",IF(I810="","Out",IF(NOW()&gt;I810+J810,"OVERDUE","Out"))))</f>
        <v/>
      </c>
      <c r="Q810" s="15">
        <f>IF(OR(A810="",B810=""),"",ROUND((IF(L810="",NOW(),L810+M810)-(A810+B810))*24,1))</f>
        <v/>
      </c>
      <c r="R810" s="16">
        <f>IF(OR(A810="",B810=""),"",A810+B810)</f>
        <v/>
      </c>
    </row>
    <row r="811">
      <c r="A811" s="10" t="n"/>
      <c r="B811" s="11" t="n"/>
      <c r="C811" s="12" t="n"/>
      <c r="D811" s="13">
        <f>IF(C811="","",IFERROR(VLOOKUP(C811,'Key inventory'!$A$5:$C$104,2,FALSE),""))</f>
        <v/>
      </c>
      <c r="E811" s="13">
        <f>IF(C811="","",IFERROR(VLOOKUP(C811,'Key inventory'!$A$5:$C$104,3,FALSE),""))</f>
        <v/>
      </c>
      <c r="F811" s="14" t="n"/>
      <c r="G811" s="12" t="n"/>
      <c r="H811" s="14" t="n"/>
      <c r="I811" s="10" t="n"/>
      <c r="J811" s="11" t="n"/>
      <c r="K811" s="14" t="n"/>
      <c r="L811" s="10" t="n"/>
      <c r="M811" s="11" t="n"/>
      <c r="N811" s="14" t="n"/>
      <c r="O811" s="14" t="n"/>
      <c r="P811" s="13">
        <f>IF(OR(A811="",C811=""),"",IF(L811&lt;&gt;"","Returned",IF(I811="","Out",IF(NOW()&gt;I811+J811,"OVERDUE","Out"))))</f>
        <v/>
      </c>
      <c r="Q811" s="15">
        <f>IF(OR(A811="",B811=""),"",ROUND((IF(L811="",NOW(),L811+M811)-(A811+B811))*24,1))</f>
        <v/>
      </c>
      <c r="R811" s="16">
        <f>IF(OR(A811="",B811=""),"",A811+B811)</f>
        <v/>
      </c>
    </row>
    <row r="812">
      <c r="A812" s="10" t="n"/>
      <c r="B812" s="11" t="n"/>
      <c r="C812" s="12" t="n"/>
      <c r="D812" s="13">
        <f>IF(C812="","",IFERROR(VLOOKUP(C812,'Key inventory'!$A$5:$C$104,2,FALSE),""))</f>
        <v/>
      </c>
      <c r="E812" s="13">
        <f>IF(C812="","",IFERROR(VLOOKUP(C812,'Key inventory'!$A$5:$C$104,3,FALSE),""))</f>
        <v/>
      </c>
      <c r="F812" s="14" t="n"/>
      <c r="G812" s="12" t="n"/>
      <c r="H812" s="14" t="n"/>
      <c r="I812" s="10" t="n"/>
      <c r="J812" s="11" t="n"/>
      <c r="K812" s="14" t="n"/>
      <c r="L812" s="10" t="n"/>
      <c r="M812" s="11" t="n"/>
      <c r="N812" s="14" t="n"/>
      <c r="O812" s="14" t="n"/>
      <c r="P812" s="13">
        <f>IF(OR(A812="",C812=""),"",IF(L812&lt;&gt;"","Returned",IF(I812="","Out",IF(NOW()&gt;I812+J812,"OVERDUE","Out"))))</f>
        <v/>
      </c>
      <c r="Q812" s="15">
        <f>IF(OR(A812="",B812=""),"",ROUND((IF(L812="",NOW(),L812+M812)-(A812+B812))*24,1))</f>
        <v/>
      </c>
      <c r="R812" s="16">
        <f>IF(OR(A812="",B812=""),"",A812+B812)</f>
        <v/>
      </c>
    </row>
    <row r="813">
      <c r="A813" s="10" t="n"/>
      <c r="B813" s="11" t="n"/>
      <c r="C813" s="12" t="n"/>
      <c r="D813" s="13">
        <f>IF(C813="","",IFERROR(VLOOKUP(C813,'Key inventory'!$A$5:$C$104,2,FALSE),""))</f>
        <v/>
      </c>
      <c r="E813" s="13">
        <f>IF(C813="","",IFERROR(VLOOKUP(C813,'Key inventory'!$A$5:$C$104,3,FALSE),""))</f>
        <v/>
      </c>
      <c r="F813" s="14" t="n"/>
      <c r="G813" s="12" t="n"/>
      <c r="H813" s="14" t="n"/>
      <c r="I813" s="10" t="n"/>
      <c r="J813" s="11" t="n"/>
      <c r="K813" s="14" t="n"/>
      <c r="L813" s="10" t="n"/>
      <c r="M813" s="11" t="n"/>
      <c r="N813" s="14" t="n"/>
      <c r="O813" s="14" t="n"/>
      <c r="P813" s="13">
        <f>IF(OR(A813="",C813=""),"",IF(L813&lt;&gt;"","Returned",IF(I813="","Out",IF(NOW()&gt;I813+J813,"OVERDUE","Out"))))</f>
        <v/>
      </c>
      <c r="Q813" s="15">
        <f>IF(OR(A813="",B813=""),"",ROUND((IF(L813="",NOW(),L813+M813)-(A813+B813))*24,1))</f>
        <v/>
      </c>
      <c r="R813" s="16">
        <f>IF(OR(A813="",B813=""),"",A813+B813)</f>
        <v/>
      </c>
    </row>
    <row r="814">
      <c r="A814" s="10" t="n"/>
      <c r="B814" s="11" t="n"/>
      <c r="C814" s="12" t="n"/>
      <c r="D814" s="13">
        <f>IF(C814="","",IFERROR(VLOOKUP(C814,'Key inventory'!$A$5:$C$104,2,FALSE),""))</f>
        <v/>
      </c>
      <c r="E814" s="13">
        <f>IF(C814="","",IFERROR(VLOOKUP(C814,'Key inventory'!$A$5:$C$104,3,FALSE),""))</f>
        <v/>
      </c>
      <c r="F814" s="14" t="n"/>
      <c r="G814" s="12" t="n"/>
      <c r="H814" s="14" t="n"/>
      <c r="I814" s="10" t="n"/>
      <c r="J814" s="11" t="n"/>
      <c r="K814" s="14" t="n"/>
      <c r="L814" s="10" t="n"/>
      <c r="M814" s="11" t="n"/>
      <c r="N814" s="14" t="n"/>
      <c r="O814" s="14" t="n"/>
      <c r="P814" s="13">
        <f>IF(OR(A814="",C814=""),"",IF(L814&lt;&gt;"","Returned",IF(I814="","Out",IF(NOW()&gt;I814+J814,"OVERDUE","Out"))))</f>
        <v/>
      </c>
      <c r="Q814" s="15">
        <f>IF(OR(A814="",B814=""),"",ROUND((IF(L814="",NOW(),L814+M814)-(A814+B814))*24,1))</f>
        <v/>
      </c>
      <c r="R814" s="16">
        <f>IF(OR(A814="",B814=""),"",A814+B814)</f>
        <v/>
      </c>
    </row>
    <row r="815">
      <c r="A815" s="10" t="n"/>
      <c r="B815" s="11" t="n"/>
      <c r="C815" s="12" t="n"/>
      <c r="D815" s="13">
        <f>IF(C815="","",IFERROR(VLOOKUP(C815,'Key inventory'!$A$5:$C$104,2,FALSE),""))</f>
        <v/>
      </c>
      <c r="E815" s="13">
        <f>IF(C815="","",IFERROR(VLOOKUP(C815,'Key inventory'!$A$5:$C$104,3,FALSE),""))</f>
        <v/>
      </c>
      <c r="F815" s="14" t="n"/>
      <c r="G815" s="12" t="n"/>
      <c r="H815" s="14" t="n"/>
      <c r="I815" s="10" t="n"/>
      <c r="J815" s="11" t="n"/>
      <c r="K815" s="14" t="n"/>
      <c r="L815" s="10" t="n"/>
      <c r="M815" s="11" t="n"/>
      <c r="N815" s="14" t="n"/>
      <c r="O815" s="14" t="n"/>
      <c r="P815" s="13">
        <f>IF(OR(A815="",C815=""),"",IF(L815&lt;&gt;"","Returned",IF(I815="","Out",IF(NOW()&gt;I815+J815,"OVERDUE","Out"))))</f>
        <v/>
      </c>
      <c r="Q815" s="15">
        <f>IF(OR(A815="",B815=""),"",ROUND((IF(L815="",NOW(),L815+M815)-(A815+B815))*24,1))</f>
        <v/>
      </c>
      <c r="R815" s="16">
        <f>IF(OR(A815="",B815=""),"",A815+B815)</f>
        <v/>
      </c>
    </row>
    <row r="816">
      <c r="A816" s="10" t="n"/>
      <c r="B816" s="11" t="n"/>
      <c r="C816" s="12" t="n"/>
      <c r="D816" s="13">
        <f>IF(C816="","",IFERROR(VLOOKUP(C816,'Key inventory'!$A$5:$C$104,2,FALSE),""))</f>
        <v/>
      </c>
      <c r="E816" s="13">
        <f>IF(C816="","",IFERROR(VLOOKUP(C816,'Key inventory'!$A$5:$C$104,3,FALSE),""))</f>
        <v/>
      </c>
      <c r="F816" s="14" t="n"/>
      <c r="G816" s="12" t="n"/>
      <c r="H816" s="14" t="n"/>
      <c r="I816" s="10" t="n"/>
      <c r="J816" s="11" t="n"/>
      <c r="K816" s="14" t="n"/>
      <c r="L816" s="10" t="n"/>
      <c r="M816" s="11" t="n"/>
      <c r="N816" s="14" t="n"/>
      <c r="O816" s="14" t="n"/>
      <c r="P816" s="13">
        <f>IF(OR(A816="",C816=""),"",IF(L816&lt;&gt;"","Returned",IF(I816="","Out",IF(NOW()&gt;I816+J816,"OVERDUE","Out"))))</f>
        <v/>
      </c>
      <c r="Q816" s="15">
        <f>IF(OR(A816="",B816=""),"",ROUND((IF(L816="",NOW(),L816+M816)-(A816+B816))*24,1))</f>
        <v/>
      </c>
      <c r="R816" s="16">
        <f>IF(OR(A816="",B816=""),"",A816+B816)</f>
        <v/>
      </c>
    </row>
    <row r="817">
      <c r="A817" s="10" t="n"/>
      <c r="B817" s="11" t="n"/>
      <c r="C817" s="12" t="n"/>
      <c r="D817" s="13">
        <f>IF(C817="","",IFERROR(VLOOKUP(C817,'Key inventory'!$A$5:$C$104,2,FALSE),""))</f>
        <v/>
      </c>
      <c r="E817" s="13">
        <f>IF(C817="","",IFERROR(VLOOKUP(C817,'Key inventory'!$A$5:$C$104,3,FALSE),""))</f>
        <v/>
      </c>
      <c r="F817" s="14" t="n"/>
      <c r="G817" s="12" t="n"/>
      <c r="H817" s="14" t="n"/>
      <c r="I817" s="10" t="n"/>
      <c r="J817" s="11" t="n"/>
      <c r="K817" s="14" t="n"/>
      <c r="L817" s="10" t="n"/>
      <c r="M817" s="11" t="n"/>
      <c r="N817" s="14" t="n"/>
      <c r="O817" s="14" t="n"/>
      <c r="P817" s="13">
        <f>IF(OR(A817="",C817=""),"",IF(L817&lt;&gt;"","Returned",IF(I817="","Out",IF(NOW()&gt;I817+J817,"OVERDUE","Out"))))</f>
        <v/>
      </c>
      <c r="Q817" s="15">
        <f>IF(OR(A817="",B817=""),"",ROUND((IF(L817="",NOW(),L817+M817)-(A817+B817))*24,1))</f>
        <v/>
      </c>
      <c r="R817" s="16">
        <f>IF(OR(A817="",B817=""),"",A817+B817)</f>
        <v/>
      </c>
    </row>
    <row r="818">
      <c r="A818" s="10" t="n"/>
      <c r="B818" s="11" t="n"/>
      <c r="C818" s="12" t="n"/>
      <c r="D818" s="13">
        <f>IF(C818="","",IFERROR(VLOOKUP(C818,'Key inventory'!$A$5:$C$104,2,FALSE),""))</f>
        <v/>
      </c>
      <c r="E818" s="13">
        <f>IF(C818="","",IFERROR(VLOOKUP(C818,'Key inventory'!$A$5:$C$104,3,FALSE),""))</f>
        <v/>
      </c>
      <c r="F818" s="14" t="n"/>
      <c r="G818" s="12" t="n"/>
      <c r="H818" s="14" t="n"/>
      <c r="I818" s="10" t="n"/>
      <c r="J818" s="11" t="n"/>
      <c r="K818" s="14" t="n"/>
      <c r="L818" s="10" t="n"/>
      <c r="M818" s="11" t="n"/>
      <c r="N818" s="14" t="n"/>
      <c r="O818" s="14" t="n"/>
      <c r="P818" s="13">
        <f>IF(OR(A818="",C818=""),"",IF(L818&lt;&gt;"","Returned",IF(I818="","Out",IF(NOW()&gt;I818+J818,"OVERDUE","Out"))))</f>
        <v/>
      </c>
      <c r="Q818" s="15">
        <f>IF(OR(A818="",B818=""),"",ROUND((IF(L818="",NOW(),L818+M818)-(A818+B818))*24,1))</f>
        <v/>
      </c>
      <c r="R818" s="16">
        <f>IF(OR(A818="",B818=""),"",A818+B818)</f>
        <v/>
      </c>
    </row>
    <row r="819">
      <c r="A819" s="10" t="n"/>
      <c r="B819" s="11" t="n"/>
      <c r="C819" s="12" t="n"/>
      <c r="D819" s="13">
        <f>IF(C819="","",IFERROR(VLOOKUP(C819,'Key inventory'!$A$5:$C$104,2,FALSE),""))</f>
        <v/>
      </c>
      <c r="E819" s="13">
        <f>IF(C819="","",IFERROR(VLOOKUP(C819,'Key inventory'!$A$5:$C$104,3,FALSE),""))</f>
        <v/>
      </c>
      <c r="F819" s="14" t="n"/>
      <c r="G819" s="12" t="n"/>
      <c r="H819" s="14" t="n"/>
      <c r="I819" s="10" t="n"/>
      <c r="J819" s="11" t="n"/>
      <c r="K819" s="14" t="n"/>
      <c r="L819" s="10" t="n"/>
      <c r="M819" s="11" t="n"/>
      <c r="N819" s="14" t="n"/>
      <c r="O819" s="14" t="n"/>
      <c r="P819" s="13">
        <f>IF(OR(A819="",C819=""),"",IF(L819&lt;&gt;"","Returned",IF(I819="","Out",IF(NOW()&gt;I819+J819,"OVERDUE","Out"))))</f>
        <v/>
      </c>
      <c r="Q819" s="15">
        <f>IF(OR(A819="",B819=""),"",ROUND((IF(L819="",NOW(),L819+M819)-(A819+B819))*24,1))</f>
        <v/>
      </c>
      <c r="R819" s="16">
        <f>IF(OR(A819="",B819=""),"",A819+B819)</f>
        <v/>
      </c>
    </row>
    <row r="820">
      <c r="A820" s="10" t="n"/>
      <c r="B820" s="11" t="n"/>
      <c r="C820" s="12" t="n"/>
      <c r="D820" s="13">
        <f>IF(C820="","",IFERROR(VLOOKUP(C820,'Key inventory'!$A$5:$C$104,2,FALSE),""))</f>
        <v/>
      </c>
      <c r="E820" s="13">
        <f>IF(C820="","",IFERROR(VLOOKUP(C820,'Key inventory'!$A$5:$C$104,3,FALSE),""))</f>
        <v/>
      </c>
      <c r="F820" s="14" t="n"/>
      <c r="G820" s="12" t="n"/>
      <c r="H820" s="14" t="n"/>
      <c r="I820" s="10" t="n"/>
      <c r="J820" s="11" t="n"/>
      <c r="K820" s="14" t="n"/>
      <c r="L820" s="10" t="n"/>
      <c r="M820" s="11" t="n"/>
      <c r="N820" s="14" t="n"/>
      <c r="O820" s="14" t="n"/>
      <c r="P820" s="13">
        <f>IF(OR(A820="",C820=""),"",IF(L820&lt;&gt;"","Returned",IF(I820="","Out",IF(NOW()&gt;I820+J820,"OVERDUE","Out"))))</f>
        <v/>
      </c>
      <c r="Q820" s="15">
        <f>IF(OR(A820="",B820=""),"",ROUND((IF(L820="",NOW(),L820+M820)-(A820+B820))*24,1))</f>
        <v/>
      </c>
      <c r="R820" s="16">
        <f>IF(OR(A820="",B820=""),"",A820+B820)</f>
        <v/>
      </c>
    </row>
    <row r="821">
      <c r="A821" s="10" t="n"/>
      <c r="B821" s="11" t="n"/>
      <c r="C821" s="12" t="n"/>
      <c r="D821" s="13">
        <f>IF(C821="","",IFERROR(VLOOKUP(C821,'Key inventory'!$A$5:$C$104,2,FALSE),""))</f>
        <v/>
      </c>
      <c r="E821" s="13">
        <f>IF(C821="","",IFERROR(VLOOKUP(C821,'Key inventory'!$A$5:$C$104,3,FALSE),""))</f>
        <v/>
      </c>
      <c r="F821" s="14" t="n"/>
      <c r="G821" s="12" t="n"/>
      <c r="H821" s="14" t="n"/>
      <c r="I821" s="10" t="n"/>
      <c r="J821" s="11" t="n"/>
      <c r="K821" s="14" t="n"/>
      <c r="L821" s="10" t="n"/>
      <c r="M821" s="11" t="n"/>
      <c r="N821" s="14" t="n"/>
      <c r="O821" s="14" t="n"/>
      <c r="P821" s="13">
        <f>IF(OR(A821="",C821=""),"",IF(L821&lt;&gt;"","Returned",IF(I821="","Out",IF(NOW()&gt;I821+J821,"OVERDUE","Out"))))</f>
        <v/>
      </c>
      <c r="Q821" s="15">
        <f>IF(OR(A821="",B821=""),"",ROUND((IF(L821="",NOW(),L821+M821)-(A821+B821))*24,1))</f>
        <v/>
      </c>
      <c r="R821" s="16">
        <f>IF(OR(A821="",B821=""),"",A821+B821)</f>
        <v/>
      </c>
    </row>
    <row r="822">
      <c r="A822" s="10" t="n"/>
      <c r="B822" s="11" t="n"/>
      <c r="C822" s="12" t="n"/>
      <c r="D822" s="13">
        <f>IF(C822="","",IFERROR(VLOOKUP(C822,'Key inventory'!$A$5:$C$104,2,FALSE),""))</f>
        <v/>
      </c>
      <c r="E822" s="13">
        <f>IF(C822="","",IFERROR(VLOOKUP(C822,'Key inventory'!$A$5:$C$104,3,FALSE),""))</f>
        <v/>
      </c>
      <c r="F822" s="14" t="n"/>
      <c r="G822" s="12" t="n"/>
      <c r="H822" s="14" t="n"/>
      <c r="I822" s="10" t="n"/>
      <c r="J822" s="11" t="n"/>
      <c r="K822" s="14" t="n"/>
      <c r="L822" s="10" t="n"/>
      <c r="M822" s="11" t="n"/>
      <c r="N822" s="14" t="n"/>
      <c r="O822" s="14" t="n"/>
      <c r="P822" s="13">
        <f>IF(OR(A822="",C822=""),"",IF(L822&lt;&gt;"","Returned",IF(I822="","Out",IF(NOW()&gt;I822+J822,"OVERDUE","Out"))))</f>
        <v/>
      </c>
      <c r="Q822" s="15">
        <f>IF(OR(A822="",B822=""),"",ROUND((IF(L822="",NOW(),L822+M822)-(A822+B822))*24,1))</f>
        <v/>
      </c>
      <c r="R822" s="16">
        <f>IF(OR(A822="",B822=""),"",A822+B822)</f>
        <v/>
      </c>
    </row>
    <row r="823">
      <c r="A823" s="10" t="n"/>
      <c r="B823" s="11" t="n"/>
      <c r="C823" s="12" t="n"/>
      <c r="D823" s="13">
        <f>IF(C823="","",IFERROR(VLOOKUP(C823,'Key inventory'!$A$5:$C$104,2,FALSE),""))</f>
        <v/>
      </c>
      <c r="E823" s="13">
        <f>IF(C823="","",IFERROR(VLOOKUP(C823,'Key inventory'!$A$5:$C$104,3,FALSE),""))</f>
        <v/>
      </c>
      <c r="F823" s="14" t="n"/>
      <c r="G823" s="12" t="n"/>
      <c r="H823" s="14" t="n"/>
      <c r="I823" s="10" t="n"/>
      <c r="J823" s="11" t="n"/>
      <c r="K823" s="14" t="n"/>
      <c r="L823" s="10" t="n"/>
      <c r="M823" s="11" t="n"/>
      <c r="N823" s="14" t="n"/>
      <c r="O823" s="14" t="n"/>
      <c r="P823" s="13">
        <f>IF(OR(A823="",C823=""),"",IF(L823&lt;&gt;"","Returned",IF(I823="","Out",IF(NOW()&gt;I823+J823,"OVERDUE","Out"))))</f>
        <v/>
      </c>
      <c r="Q823" s="15">
        <f>IF(OR(A823="",B823=""),"",ROUND((IF(L823="",NOW(),L823+M823)-(A823+B823))*24,1))</f>
        <v/>
      </c>
      <c r="R823" s="16">
        <f>IF(OR(A823="",B823=""),"",A823+B823)</f>
        <v/>
      </c>
    </row>
    <row r="824">
      <c r="A824" s="10" t="n"/>
      <c r="B824" s="11" t="n"/>
      <c r="C824" s="12" t="n"/>
      <c r="D824" s="13">
        <f>IF(C824="","",IFERROR(VLOOKUP(C824,'Key inventory'!$A$5:$C$104,2,FALSE),""))</f>
        <v/>
      </c>
      <c r="E824" s="13">
        <f>IF(C824="","",IFERROR(VLOOKUP(C824,'Key inventory'!$A$5:$C$104,3,FALSE),""))</f>
        <v/>
      </c>
      <c r="F824" s="14" t="n"/>
      <c r="G824" s="12" t="n"/>
      <c r="H824" s="14" t="n"/>
      <c r="I824" s="10" t="n"/>
      <c r="J824" s="11" t="n"/>
      <c r="K824" s="14" t="n"/>
      <c r="L824" s="10" t="n"/>
      <c r="M824" s="11" t="n"/>
      <c r="N824" s="14" t="n"/>
      <c r="O824" s="14" t="n"/>
      <c r="P824" s="13">
        <f>IF(OR(A824="",C824=""),"",IF(L824&lt;&gt;"","Returned",IF(I824="","Out",IF(NOW()&gt;I824+J824,"OVERDUE","Out"))))</f>
        <v/>
      </c>
      <c r="Q824" s="15">
        <f>IF(OR(A824="",B824=""),"",ROUND((IF(L824="",NOW(),L824+M824)-(A824+B824))*24,1))</f>
        <v/>
      </c>
      <c r="R824" s="16">
        <f>IF(OR(A824="",B824=""),"",A824+B824)</f>
        <v/>
      </c>
    </row>
    <row r="825">
      <c r="A825" s="10" t="n"/>
      <c r="B825" s="11" t="n"/>
      <c r="C825" s="12" t="n"/>
      <c r="D825" s="13">
        <f>IF(C825="","",IFERROR(VLOOKUP(C825,'Key inventory'!$A$5:$C$104,2,FALSE),""))</f>
        <v/>
      </c>
      <c r="E825" s="13">
        <f>IF(C825="","",IFERROR(VLOOKUP(C825,'Key inventory'!$A$5:$C$104,3,FALSE),""))</f>
        <v/>
      </c>
      <c r="F825" s="14" t="n"/>
      <c r="G825" s="12" t="n"/>
      <c r="H825" s="14" t="n"/>
      <c r="I825" s="10" t="n"/>
      <c r="J825" s="11" t="n"/>
      <c r="K825" s="14" t="n"/>
      <c r="L825" s="10" t="n"/>
      <c r="M825" s="11" t="n"/>
      <c r="N825" s="14" t="n"/>
      <c r="O825" s="14" t="n"/>
      <c r="P825" s="13">
        <f>IF(OR(A825="",C825=""),"",IF(L825&lt;&gt;"","Returned",IF(I825="","Out",IF(NOW()&gt;I825+J825,"OVERDUE","Out"))))</f>
        <v/>
      </c>
      <c r="Q825" s="15">
        <f>IF(OR(A825="",B825=""),"",ROUND((IF(L825="",NOW(),L825+M825)-(A825+B825))*24,1))</f>
        <v/>
      </c>
      <c r="R825" s="16">
        <f>IF(OR(A825="",B825=""),"",A825+B825)</f>
        <v/>
      </c>
    </row>
    <row r="826">
      <c r="A826" s="10" t="n"/>
      <c r="B826" s="11" t="n"/>
      <c r="C826" s="12" t="n"/>
      <c r="D826" s="13">
        <f>IF(C826="","",IFERROR(VLOOKUP(C826,'Key inventory'!$A$5:$C$104,2,FALSE),""))</f>
        <v/>
      </c>
      <c r="E826" s="13">
        <f>IF(C826="","",IFERROR(VLOOKUP(C826,'Key inventory'!$A$5:$C$104,3,FALSE),""))</f>
        <v/>
      </c>
      <c r="F826" s="14" t="n"/>
      <c r="G826" s="12" t="n"/>
      <c r="H826" s="14" t="n"/>
      <c r="I826" s="10" t="n"/>
      <c r="J826" s="11" t="n"/>
      <c r="K826" s="14" t="n"/>
      <c r="L826" s="10" t="n"/>
      <c r="M826" s="11" t="n"/>
      <c r="N826" s="14" t="n"/>
      <c r="O826" s="14" t="n"/>
      <c r="P826" s="13">
        <f>IF(OR(A826="",C826=""),"",IF(L826&lt;&gt;"","Returned",IF(I826="","Out",IF(NOW()&gt;I826+J826,"OVERDUE","Out"))))</f>
        <v/>
      </c>
      <c r="Q826" s="15">
        <f>IF(OR(A826="",B826=""),"",ROUND((IF(L826="",NOW(),L826+M826)-(A826+B826))*24,1))</f>
        <v/>
      </c>
      <c r="R826" s="16">
        <f>IF(OR(A826="",B826=""),"",A826+B826)</f>
        <v/>
      </c>
    </row>
    <row r="827">
      <c r="A827" s="10" t="n"/>
      <c r="B827" s="11" t="n"/>
      <c r="C827" s="12" t="n"/>
      <c r="D827" s="13">
        <f>IF(C827="","",IFERROR(VLOOKUP(C827,'Key inventory'!$A$5:$C$104,2,FALSE),""))</f>
        <v/>
      </c>
      <c r="E827" s="13">
        <f>IF(C827="","",IFERROR(VLOOKUP(C827,'Key inventory'!$A$5:$C$104,3,FALSE),""))</f>
        <v/>
      </c>
      <c r="F827" s="14" t="n"/>
      <c r="G827" s="12" t="n"/>
      <c r="H827" s="14" t="n"/>
      <c r="I827" s="10" t="n"/>
      <c r="J827" s="11" t="n"/>
      <c r="K827" s="14" t="n"/>
      <c r="L827" s="10" t="n"/>
      <c r="M827" s="11" t="n"/>
      <c r="N827" s="14" t="n"/>
      <c r="O827" s="14" t="n"/>
      <c r="P827" s="13">
        <f>IF(OR(A827="",C827=""),"",IF(L827&lt;&gt;"","Returned",IF(I827="","Out",IF(NOW()&gt;I827+J827,"OVERDUE","Out"))))</f>
        <v/>
      </c>
      <c r="Q827" s="15">
        <f>IF(OR(A827="",B827=""),"",ROUND((IF(L827="",NOW(),L827+M827)-(A827+B827))*24,1))</f>
        <v/>
      </c>
      <c r="R827" s="16">
        <f>IF(OR(A827="",B827=""),"",A827+B827)</f>
        <v/>
      </c>
    </row>
    <row r="828">
      <c r="A828" s="10" t="n"/>
      <c r="B828" s="11" t="n"/>
      <c r="C828" s="12" t="n"/>
      <c r="D828" s="13">
        <f>IF(C828="","",IFERROR(VLOOKUP(C828,'Key inventory'!$A$5:$C$104,2,FALSE),""))</f>
        <v/>
      </c>
      <c r="E828" s="13">
        <f>IF(C828="","",IFERROR(VLOOKUP(C828,'Key inventory'!$A$5:$C$104,3,FALSE),""))</f>
        <v/>
      </c>
      <c r="F828" s="14" t="n"/>
      <c r="G828" s="12" t="n"/>
      <c r="H828" s="14" t="n"/>
      <c r="I828" s="10" t="n"/>
      <c r="J828" s="11" t="n"/>
      <c r="K828" s="14" t="n"/>
      <c r="L828" s="10" t="n"/>
      <c r="M828" s="11" t="n"/>
      <c r="N828" s="14" t="n"/>
      <c r="O828" s="14" t="n"/>
      <c r="P828" s="13">
        <f>IF(OR(A828="",C828=""),"",IF(L828&lt;&gt;"","Returned",IF(I828="","Out",IF(NOW()&gt;I828+J828,"OVERDUE","Out"))))</f>
        <v/>
      </c>
      <c r="Q828" s="15">
        <f>IF(OR(A828="",B828=""),"",ROUND((IF(L828="",NOW(),L828+M828)-(A828+B828))*24,1))</f>
        <v/>
      </c>
      <c r="R828" s="16">
        <f>IF(OR(A828="",B828=""),"",A828+B828)</f>
        <v/>
      </c>
    </row>
    <row r="829">
      <c r="A829" s="10" t="n"/>
      <c r="B829" s="11" t="n"/>
      <c r="C829" s="12" t="n"/>
      <c r="D829" s="13">
        <f>IF(C829="","",IFERROR(VLOOKUP(C829,'Key inventory'!$A$5:$C$104,2,FALSE),""))</f>
        <v/>
      </c>
      <c r="E829" s="13">
        <f>IF(C829="","",IFERROR(VLOOKUP(C829,'Key inventory'!$A$5:$C$104,3,FALSE),""))</f>
        <v/>
      </c>
      <c r="F829" s="14" t="n"/>
      <c r="G829" s="12" t="n"/>
      <c r="H829" s="14" t="n"/>
      <c r="I829" s="10" t="n"/>
      <c r="J829" s="11" t="n"/>
      <c r="K829" s="14" t="n"/>
      <c r="L829" s="10" t="n"/>
      <c r="M829" s="11" t="n"/>
      <c r="N829" s="14" t="n"/>
      <c r="O829" s="14" t="n"/>
      <c r="P829" s="13">
        <f>IF(OR(A829="",C829=""),"",IF(L829&lt;&gt;"","Returned",IF(I829="","Out",IF(NOW()&gt;I829+J829,"OVERDUE","Out"))))</f>
        <v/>
      </c>
      <c r="Q829" s="15">
        <f>IF(OR(A829="",B829=""),"",ROUND((IF(L829="",NOW(),L829+M829)-(A829+B829))*24,1))</f>
        <v/>
      </c>
      <c r="R829" s="16">
        <f>IF(OR(A829="",B829=""),"",A829+B829)</f>
        <v/>
      </c>
    </row>
    <row r="830">
      <c r="A830" s="10" t="n"/>
      <c r="B830" s="11" t="n"/>
      <c r="C830" s="12" t="n"/>
      <c r="D830" s="13">
        <f>IF(C830="","",IFERROR(VLOOKUP(C830,'Key inventory'!$A$5:$C$104,2,FALSE),""))</f>
        <v/>
      </c>
      <c r="E830" s="13">
        <f>IF(C830="","",IFERROR(VLOOKUP(C830,'Key inventory'!$A$5:$C$104,3,FALSE),""))</f>
        <v/>
      </c>
      <c r="F830" s="14" t="n"/>
      <c r="G830" s="12" t="n"/>
      <c r="H830" s="14" t="n"/>
      <c r="I830" s="10" t="n"/>
      <c r="J830" s="11" t="n"/>
      <c r="K830" s="14" t="n"/>
      <c r="L830" s="10" t="n"/>
      <c r="M830" s="11" t="n"/>
      <c r="N830" s="14" t="n"/>
      <c r="O830" s="14" t="n"/>
      <c r="P830" s="13">
        <f>IF(OR(A830="",C830=""),"",IF(L830&lt;&gt;"","Returned",IF(I830="","Out",IF(NOW()&gt;I830+J830,"OVERDUE","Out"))))</f>
        <v/>
      </c>
      <c r="Q830" s="15">
        <f>IF(OR(A830="",B830=""),"",ROUND((IF(L830="",NOW(),L830+M830)-(A830+B830))*24,1))</f>
        <v/>
      </c>
      <c r="R830" s="16">
        <f>IF(OR(A830="",B830=""),"",A830+B830)</f>
        <v/>
      </c>
    </row>
    <row r="831">
      <c r="A831" s="10" t="n"/>
      <c r="B831" s="11" t="n"/>
      <c r="C831" s="12" t="n"/>
      <c r="D831" s="13">
        <f>IF(C831="","",IFERROR(VLOOKUP(C831,'Key inventory'!$A$5:$C$104,2,FALSE),""))</f>
        <v/>
      </c>
      <c r="E831" s="13">
        <f>IF(C831="","",IFERROR(VLOOKUP(C831,'Key inventory'!$A$5:$C$104,3,FALSE),""))</f>
        <v/>
      </c>
      <c r="F831" s="14" t="n"/>
      <c r="G831" s="12" t="n"/>
      <c r="H831" s="14" t="n"/>
      <c r="I831" s="10" t="n"/>
      <c r="J831" s="11" t="n"/>
      <c r="K831" s="14" t="n"/>
      <c r="L831" s="10" t="n"/>
      <c r="M831" s="11" t="n"/>
      <c r="N831" s="14" t="n"/>
      <c r="O831" s="14" t="n"/>
      <c r="P831" s="13">
        <f>IF(OR(A831="",C831=""),"",IF(L831&lt;&gt;"","Returned",IF(I831="","Out",IF(NOW()&gt;I831+J831,"OVERDUE","Out"))))</f>
        <v/>
      </c>
      <c r="Q831" s="15">
        <f>IF(OR(A831="",B831=""),"",ROUND((IF(L831="",NOW(),L831+M831)-(A831+B831))*24,1))</f>
        <v/>
      </c>
      <c r="R831" s="16">
        <f>IF(OR(A831="",B831=""),"",A831+B831)</f>
        <v/>
      </c>
    </row>
    <row r="832">
      <c r="A832" s="10" t="n"/>
      <c r="B832" s="11" t="n"/>
      <c r="C832" s="12" t="n"/>
      <c r="D832" s="13">
        <f>IF(C832="","",IFERROR(VLOOKUP(C832,'Key inventory'!$A$5:$C$104,2,FALSE),""))</f>
        <v/>
      </c>
      <c r="E832" s="13">
        <f>IF(C832="","",IFERROR(VLOOKUP(C832,'Key inventory'!$A$5:$C$104,3,FALSE),""))</f>
        <v/>
      </c>
      <c r="F832" s="14" t="n"/>
      <c r="G832" s="12" t="n"/>
      <c r="H832" s="14" t="n"/>
      <c r="I832" s="10" t="n"/>
      <c r="J832" s="11" t="n"/>
      <c r="K832" s="14" t="n"/>
      <c r="L832" s="10" t="n"/>
      <c r="M832" s="11" t="n"/>
      <c r="N832" s="14" t="n"/>
      <c r="O832" s="14" t="n"/>
      <c r="P832" s="13">
        <f>IF(OR(A832="",C832=""),"",IF(L832&lt;&gt;"","Returned",IF(I832="","Out",IF(NOW()&gt;I832+J832,"OVERDUE","Out"))))</f>
        <v/>
      </c>
      <c r="Q832" s="15">
        <f>IF(OR(A832="",B832=""),"",ROUND((IF(L832="",NOW(),L832+M832)-(A832+B832))*24,1))</f>
        <v/>
      </c>
      <c r="R832" s="16">
        <f>IF(OR(A832="",B832=""),"",A832+B832)</f>
        <v/>
      </c>
    </row>
    <row r="833">
      <c r="A833" s="10" t="n"/>
      <c r="B833" s="11" t="n"/>
      <c r="C833" s="12" t="n"/>
      <c r="D833" s="13">
        <f>IF(C833="","",IFERROR(VLOOKUP(C833,'Key inventory'!$A$5:$C$104,2,FALSE),""))</f>
        <v/>
      </c>
      <c r="E833" s="13">
        <f>IF(C833="","",IFERROR(VLOOKUP(C833,'Key inventory'!$A$5:$C$104,3,FALSE),""))</f>
        <v/>
      </c>
      <c r="F833" s="14" t="n"/>
      <c r="G833" s="12" t="n"/>
      <c r="H833" s="14" t="n"/>
      <c r="I833" s="10" t="n"/>
      <c r="J833" s="11" t="n"/>
      <c r="K833" s="14" t="n"/>
      <c r="L833" s="10" t="n"/>
      <c r="M833" s="11" t="n"/>
      <c r="N833" s="14" t="n"/>
      <c r="O833" s="14" t="n"/>
      <c r="P833" s="13">
        <f>IF(OR(A833="",C833=""),"",IF(L833&lt;&gt;"","Returned",IF(I833="","Out",IF(NOW()&gt;I833+J833,"OVERDUE","Out"))))</f>
        <v/>
      </c>
      <c r="Q833" s="15">
        <f>IF(OR(A833="",B833=""),"",ROUND((IF(L833="",NOW(),L833+M833)-(A833+B833))*24,1))</f>
        <v/>
      </c>
      <c r="R833" s="16">
        <f>IF(OR(A833="",B833=""),"",A833+B833)</f>
        <v/>
      </c>
    </row>
    <row r="834">
      <c r="A834" s="10" t="n"/>
      <c r="B834" s="11" t="n"/>
      <c r="C834" s="12" t="n"/>
      <c r="D834" s="13">
        <f>IF(C834="","",IFERROR(VLOOKUP(C834,'Key inventory'!$A$5:$C$104,2,FALSE),""))</f>
        <v/>
      </c>
      <c r="E834" s="13">
        <f>IF(C834="","",IFERROR(VLOOKUP(C834,'Key inventory'!$A$5:$C$104,3,FALSE),""))</f>
        <v/>
      </c>
      <c r="F834" s="14" t="n"/>
      <c r="G834" s="12" t="n"/>
      <c r="H834" s="14" t="n"/>
      <c r="I834" s="10" t="n"/>
      <c r="J834" s="11" t="n"/>
      <c r="K834" s="14" t="n"/>
      <c r="L834" s="10" t="n"/>
      <c r="M834" s="11" t="n"/>
      <c r="N834" s="14" t="n"/>
      <c r="O834" s="14" t="n"/>
      <c r="P834" s="13">
        <f>IF(OR(A834="",C834=""),"",IF(L834&lt;&gt;"","Returned",IF(I834="","Out",IF(NOW()&gt;I834+J834,"OVERDUE","Out"))))</f>
        <v/>
      </c>
      <c r="Q834" s="15">
        <f>IF(OR(A834="",B834=""),"",ROUND((IF(L834="",NOW(),L834+M834)-(A834+B834))*24,1))</f>
        <v/>
      </c>
      <c r="R834" s="16">
        <f>IF(OR(A834="",B834=""),"",A834+B834)</f>
        <v/>
      </c>
    </row>
    <row r="835">
      <c r="A835" s="10" t="n"/>
      <c r="B835" s="11" t="n"/>
      <c r="C835" s="12" t="n"/>
      <c r="D835" s="13">
        <f>IF(C835="","",IFERROR(VLOOKUP(C835,'Key inventory'!$A$5:$C$104,2,FALSE),""))</f>
        <v/>
      </c>
      <c r="E835" s="13">
        <f>IF(C835="","",IFERROR(VLOOKUP(C835,'Key inventory'!$A$5:$C$104,3,FALSE),""))</f>
        <v/>
      </c>
      <c r="F835" s="14" t="n"/>
      <c r="G835" s="12" t="n"/>
      <c r="H835" s="14" t="n"/>
      <c r="I835" s="10" t="n"/>
      <c r="J835" s="11" t="n"/>
      <c r="K835" s="14" t="n"/>
      <c r="L835" s="10" t="n"/>
      <c r="M835" s="11" t="n"/>
      <c r="N835" s="14" t="n"/>
      <c r="O835" s="14" t="n"/>
      <c r="P835" s="13">
        <f>IF(OR(A835="",C835=""),"",IF(L835&lt;&gt;"","Returned",IF(I835="","Out",IF(NOW()&gt;I835+J835,"OVERDUE","Out"))))</f>
        <v/>
      </c>
      <c r="Q835" s="15">
        <f>IF(OR(A835="",B835=""),"",ROUND((IF(L835="",NOW(),L835+M835)-(A835+B835))*24,1))</f>
        <v/>
      </c>
      <c r="R835" s="16">
        <f>IF(OR(A835="",B835=""),"",A835+B835)</f>
        <v/>
      </c>
    </row>
    <row r="836">
      <c r="A836" s="10" t="n"/>
      <c r="B836" s="11" t="n"/>
      <c r="C836" s="12" t="n"/>
      <c r="D836" s="13">
        <f>IF(C836="","",IFERROR(VLOOKUP(C836,'Key inventory'!$A$5:$C$104,2,FALSE),""))</f>
        <v/>
      </c>
      <c r="E836" s="13">
        <f>IF(C836="","",IFERROR(VLOOKUP(C836,'Key inventory'!$A$5:$C$104,3,FALSE),""))</f>
        <v/>
      </c>
      <c r="F836" s="14" t="n"/>
      <c r="G836" s="12" t="n"/>
      <c r="H836" s="14" t="n"/>
      <c r="I836" s="10" t="n"/>
      <c r="J836" s="11" t="n"/>
      <c r="K836" s="14" t="n"/>
      <c r="L836" s="10" t="n"/>
      <c r="M836" s="11" t="n"/>
      <c r="N836" s="14" t="n"/>
      <c r="O836" s="14" t="n"/>
      <c r="P836" s="13">
        <f>IF(OR(A836="",C836=""),"",IF(L836&lt;&gt;"","Returned",IF(I836="","Out",IF(NOW()&gt;I836+J836,"OVERDUE","Out"))))</f>
        <v/>
      </c>
      <c r="Q836" s="15">
        <f>IF(OR(A836="",B836=""),"",ROUND((IF(L836="",NOW(),L836+M836)-(A836+B836))*24,1))</f>
        <v/>
      </c>
      <c r="R836" s="16">
        <f>IF(OR(A836="",B836=""),"",A836+B836)</f>
        <v/>
      </c>
    </row>
    <row r="837">
      <c r="A837" s="10" t="n"/>
      <c r="B837" s="11" t="n"/>
      <c r="C837" s="12" t="n"/>
      <c r="D837" s="13">
        <f>IF(C837="","",IFERROR(VLOOKUP(C837,'Key inventory'!$A$5:$C$104,2,FALSE),""))</f>
        <v/>
      </c>
      <c r="E837" s="13">
        <f>IF(C837="","",IFERROR(VLOOKUP(C837,'Key inventory'!$A$5:$C$104,3,FALSE),""))</f>
        <v/>
      </c>
      <c r="F837" s="14" t="n"/>
      <c r="G837" s="12" t="n"/>
      <c r="H837" s="14" t="n"/>
      <c r="I837" s="10" t="n"/>
      <c r="J837" s="11" t="n"/>
      <c r="K837" s="14" t="n"/>
      <c r="L837" s="10" t="n"/>
      <c r="M837" s="11" t="n"/>
      <c r="N837" s="14" t="n"/>
      <c r="O837" s="14" t="n"/>
      <c r="P837" s="13">
        <f>IF(OR(A837="",C837=""),"",IF(L837&lt;&gt;"","Returned",IF(I837="","Out",IF(NOW()&gt;I837+J837,"OVERDUE","Out"))))</f>
        <v/>
      </c>
      <c r="Q837" s="15">
        <f>IF(OR(A837="",B837=""),"",ROUND((IF(L837="",NOW(),L837+M837)-(A837+B837))*24,1))</f>
        <v/>
      </c>
      <c r="R837" s="16">
        <f>IF(OR(A837="",B837=""),"",A837+B837)</f>
        <v/>
      </c>
    </row>
    <row r="838">
      <c r="A838" s="10" t="n"/>
      <c r="B838" s="11" t="n"/>
      <c r="C838" s="12" t="n"/>
      <c r="D838" s="13">
        <f>IF(C838="","",IFERROR(VLOOKUP(C838,'Key inventory'!$A$5:$C$104,2,FALSE),""))</f>
        <v/>
      </c>
      <c r="E838" s="13">
        <f>IF(C838="","",IFERROR(VLOOKUP(C838,'Key inventory'!$A$5:$C$104,3,FALSE),""))</f>
        <v/>
      </c>
      <c r="F838" s="14" t="n"/>
      <c r="G838" s="12" t="n"/>
      <c r="H838" s="14" t="n"/>
      <c r="I838" s="10" t="n"/>
      <c r="J838" s="11" t="n"/>
      <c r="K838" s="14" t="n"/>
      <c r="L838" s="10" t="n"/>
      <c r="M838" s="11" t="n"/>
      <c r="N838" s="14" t="n"/>
      <c r="O838" s="14" t="n"/>
      <c r="P838" s="13">
        <f>IF(OR(A838="",C838=""),"",IF(L838&lt;&gt;"","Returned",IF(I838="","Out",IF(NOW()&gt;I838+J838,"OVERDUE","Out"))))</f>
        <v/>
      </c>
      <c r="Q838" s="15">
        <f>IF(OR(A838="",B838=""),"",ROUND((IF(L838="",NOW(),L838+M838)-(A838+B838))*24,1))</f>
        <v/>
      </c>
      <c r="R838" s="16">
        <f>IF(OR(A838="",B838=""),"",A838+B838)</f>
        <v/>
      </c>
    </row>
    <row r="839">
      <c r="A839" s="10" t="n"/>
      <c r="B839" s="11" t="n"/>
      <c r="C839" s="12" t="n"/>
      <c r="D839" s="13">
        <f>IF(C839="","",IFERROR(VLOOKUP(C839,'Key inventory'!$A$5:$C$104,2,FALSE),""))</f>
        <v/>
      </c>
      <c r="E839" s="13">
        <f>IF(C839="","",IFERROR(VLOOKUP(C839,'Key inventory'!$A$5:$C$104,3,FALSE),""))</f>
        <v/>
      </c>
      <c r="F839" s="14" t="n"/>
      <c r="G839" s="12" t="n"/>
      <c r="H839" s="14" t="n"/>
      <c r="I839" s="10" t="n"/>
      <c r="J839" s="11" t="n"/>
      <c r="K839" s="14" t="n"/>
      <c r="L839" s="10" t="n"/>
      <c r="M839" s="11" t="n"/>
      <c r="N839" s="14" t="n"/>
      <c r="O839" s="14" t="n"/>
      <c r="P839" s="13">
        <f>IF(OR(A839="",C839=""),"",IF(L839&lt;&gt;"","Returned",IF(I839="","Out",IF(NOW()&gt;I839+J839,"OVERDUE","Out"))))</f>
        <v/>
      </c>
      <c r="Q839" s="15">
        <f>IF(OR(A839="",B839=""),"",ROUND((IF(L839="",NOW(),L839+M839)-(A839+B839))*24,1))</f>
        <v/>
      </c>
      <c r="R839" s="16">
        <f>IF(OR(A839="",B839=""),"",A839+B839)</f>
        <v/>
      </c>
    </row>
    <row r="840">
      <c r="A840" s="10" t="n"/>
      <c r="B840" s="11" t="n"/>
      <c r="C840" s="12" t="n"/>
      <c r="D840" s="13">
        <f>IF(C840="","",IFERROR(VLOOKUP(C840,'Key inventory'!$A$5:$C$104,2,FALSE),""))</f>
        <v/>
      </c>
      <c r="E840" s="13">
        <f>IF(C840="","",IFERROR(VLOOKUP(C840,'Key inventory'!$A$5:$C$104,3,FALSE),""))</f>
        <v/>
      </c>
      <c r="F840" s="14" t="n"/>
      <c r="G840" s="12" t="n"/>
      <c r="H840" s="14" t="n"/>
      <c r="I840" s="10" t="n"/>
      <c r="J840" s="11" t="n"/>
      <c r="K840" s="14" t="n"/>
      <c r="L840" s="10" t="n"/>
      <c r="M840" s="11" t="n"/>
      <c r="N840" s="14" t="n"/>
      <c r="O840" s="14" t="n"/>
      <c r="P840" s="13">
        <f>IF(OR(A840="",C840=""),"",IF(L840&lt;&gt;"","Returned",IF(I840="","Out",IF(NOW()&gt;I840+J840,"OVERDUE","Out"))))</f>
        <v/>
      </c>
      <c r="Q840" s="15">
        <f>IF(OR(A840="",B840=""),"",ROUND((IF(L840="",NOW(),L840+M840)-(A840+B840))*24,1))</f>
        <v/>
      </c>
      <c r="R840" s="16">
        <f>IF(OR(A840="",B840=""),"",A840+B840)</f>
        <v/>
      </c>
    </row>
    <row r="841">
      <c r="A841" s="10" t="n"/>
      <c r="B841" s="11" t="n"/>
      <c r="C841" s="12" t="n"/>
      <c r="D841" s="13">
        <f>IF(C841="","",IFERROR(VLOOKUP(C841,'Key inventory'!$A$5:$C$104,2,FALSE),""))</f>
        <v/>
      </c>
      <c r="E841" s="13">
        <f>IF(C841="","",IFERROR(VLOOKUP(C841,'Key inventory'!$A$5:$C$104,3,FALSE),""))</f>
        <v/>
      </c>
      <c r="F841" s="14" t="n"/>
      <c r="G841" s="12" t="n"/>
      <c r="H841" s="14" t="n"/>
      <c r="I841" s="10" t="n"/>
      <c r="J841" s="11" t="n"/>
      <c r="K841" s="14" t="n"/>
      <c r="L841" s="10" t="n"/>
      <c r="M841" s="11" t="n"/>
      <c r="N841" s="14" t="n"/>
      <c r="O841" s="14" t="n"/>
      <c r="P841" s="13">
        <f>IF(OR(A841="",C841=""),"",IF(L841&lt;&gt;"","Returned",IF(I841="","Out",IF(NOW()&gt;I841+J841,"OVERDUE","Out"))))</f>
        <v/>
      </c>
      <c r="Q841" s="15">
        <f>IF(OR(A841="",B841=""),"",ROUND((IF(L841="",NOW(),L841+M841)-(A841+B841))*24,1))</f>
        <v/>
      </c>
      <c r="R841" s="16">
        <f>IF(OR(A841="",B841=""),"",A841+B841)</f>
        <v/>
      </c>
    </row>
    <row r="842">
      <c r="A842" s="10" t="n"/>
      <c r="B842" s="11" t="n"/>
      <c r="C842" s="12" t="n"/>
      <c r="D842" s="13">
        <f>IF(C842="","",IFERROR(VLOOKUP(C842,'Key inventory'!$A$5:$C$104,2,FALSE),""))</f>
        <v/>
      </c>
      <c r="E842" s="13">
        <f>IF(C842="","",IFERROR(VLOOKUP(C842,'Key inventory'!$A$5:$C$104,3,FALSE),""))</f>
        <v/>
      </c>
      <c r="F842" s="14" t="n"/>
      <c r="G842" s="12" t="n"/>
      <c r="H842" s="14" t="n"/>
      <c r="I842" s="10" t="n"/>
      <c r="J842" s="11" t="n"/>
      <c r="K842" s="14" t="n"/>
      <c r="L842" s="10" t="n"/>
      <c r="M842" s="11" t="n"/>
      <c r="N842" s="14" t="n"/>
      <c r="O842" s="14" t="n"/>
      <c r="P842" s="13">
        <f>IF(OR(A842="",C842=""),"",IF(L842&lt;&gt;"","Returned",IF(I842="","Out",IF(NOW()&gt;I842+J842,"OVERDUE","Out"))))</f>
        <v/>
      </c>
      <c r="Q842" s="15">
        <f>IF(OR(A842="",B842=""),"",ROUND((IF(L842="",NOW(),L842+M842)-(A842+B842))*24,1))</f>
        <v/>
      </c>
      <c r="R842" s="16">
        <f>IF(OR(A842="",B842=""),"",A842+B842)</f>
        <v/>
      </c>
    </row>
    <row r="843">
      <c r="A843" s="10" t="n"/>
      <c r="B843" s="11" t="n"/>
      <c r="C843" s="12" t="n"/>
      <c r="D843" s="13">
        <f>IF(C843="","",IFERROR(VLOOKUP(C843,'Key inventory'!$A$5:$C$104,2,FALSE),""))</f>
        <v/>
      </c>
      <c r="E843" s="13">
        <f>IF(C843="","",IFERROR(VLOOKUP(C843,'Key inventory'!$A$5:$C$104,3,FALSE),""))</f>
        <v/>
      </c>
      <c r="F843" s="14" t="n"/>
      <c r="G843" s="12" t="n"/>
      <c r="H843" s="14" t="n"/>
      <c r="I843" s="10" t="n"/>
      <c r="J843" s="11" t="n"/>
      <c r="K843" s="14" t="n"/>
      <c r="L843" s="10" t="n"/>
      <c r="M843" s="11" t="n"/>
      <c r="N843" s="14" t="n"/>
      <c r="O843" s="14" t="n"/>
      <c r="P843" s="13">
        <f>IF(OR(A843="",C843=""),"",IF(L843&lt;&gt;"","Returned",IF(I843="","Out",IF(NOW()&gt;I843+J843,"OVERDUE","Out"))))</f>
        <v/>
      </c>
      <c r="Q843" s="15">
        <f>IF(OR(A843="",B843=""),"",ROUND((IF(L843="",NOW(),L843+M843)-(A843+B843))*24,1))</f>
        <v/>
      </c>
      <c r="R843" s="16">
        <f>IF(OR(A843="",B843=""),"",A843+B843)</f>
        <v/>
      </c>
    </row>
    <row r="844">
      <c r="A844" s="10" t="n"/>
      <c r="B844" s="11" t="n"/>
      <c r="C844" s="12" t="n"/>
      <c r="D844" s="13">
        <f>IF(C844="","",IFERROR(VLOOKUP(C844,'Key inventory'!$A$5:$C$104,2,FALSE),""))</f>
        <v/>
      </c>
      <c r="E844" s="13">
        <f>IF(C844="","",IFERROR(VLOOKUP(C844,'Key inventory'!$A$5:$C$104,3,FALSE),""))</f>
        <v/>
      </c>
      <c r="F844" s="14" t="n"/>
      <c r="G844" s="12" t="n"/>
      <c r="H844" s="14" t="n"/>
      <c r="I844" s="10" t="n"/>
      <c r="J844" s="11" t="n"/>
      <c r="K844" s="14" t="n"/>
      <c r="L844" s="10" t="n"/>
      <c r="M844" s="11" t="n"/>
      <c r="N844" s="14" t="n"/>
      <c r="O844" s="14" t="n"/>
      <c r="P844" s="13">
        <f>IF(OR(A844="",C844=""),"",IF(L844&lt;&gt;"","Returned",IF(I844="","Out",IF(NOW()&gt;I844+J844,"OVERDUE","Out"))))</f>
        <v/>
      </c>
      <c r="Q844" s="15">
        <f>IF(OR(A844="",B844=""),"",ROUND((IF(L844="",NOW(),L844+M844)-(A844+B844))*24,1))</f>
        <v/>
      </c>
      <c r="R844" s="16">
        <f>IF(OR(A844="",B844=""),"",A844+B844)</f>
        <v/>
      </c>
    </row>
    <row r="845">
      <c r="A845" s="10" t="n"/>
      <c r="B845" s="11" t="n"/>
      <c r="C845" s="12" t="n"/>
      <c r="D845" s="13">
        <f>IF(C845="","",IFERROR(VLOOKUP(C845,'Key inventory'!$A$5:$C$104,2,FALSE),""))</f>
        <v/>
      </c>
      <c r="E845" s="13">
        <f>IF(C845="","",IFERROR(VLOOKUP(C845,'Key inventory'!$A$5:$C$104,3,FALSE),""))</f>
        <v/>
      </c>
      <c r="F845" s="14" t="n"/>
      <c r="G845" s="12" t="n"/>
      <c r="H845" s="14" t="n"/>
      <c r="I845" s="10" t="n"/>
      <c r="J845" s="11" t="n"/>
      <c r="K845" s="14" t="n"/>
      <c r="L845" s="10" t="n"/>
      <c r="M845" s="11" t="n"/>
      <c r="N845" s="14" t="n"/>
      <c r="O845" s="14" t="n"/>
      <c r="P845" s="13">
        <f>IF(OR(A845="",C845=""),"",IF(L845&lt;&gt;"","Returned",IF(I845="","Out",IF(NOW()&gt;I845+J845,"OVERDUE","Out"))))</f>
        <v/>
      </c>
      <c r="Q845" s="15">
        <f>IF(OR(A845="",B845=""),"",ROUND((IF(L845="",NOW(),L845+M845)-(A845+B845))*24,1))</f>
        <v/>
      </c>
      <c r="R845" s="16">
        <f>IF(OR(A845="",B845=""),"",A845+B845)</f>
        <v/>
      </c>
    </row>
    <row r="846">
      <c r="A846" s="10" t="n"/>
      <c r="B846" s="11" t="n"/>
      <c r="C846" s="12" t="n"/>
      <c r="D846" s="13">
        <f>IF(C846="","",IFERROR(VLOOKUP(C846,'Key inventory'!$A$5:$C$104,2,FALSE),""))</f>
        <v/>
      </c>
      <c r="E846" s="13">
        <f>IF(C846="","",IFERROR(VLOOKUP(C846,'Key inventory'!$A$5:$C$104,3,FALSE),""))</f>
        <v/>
      </c>
      <c r="F846" s="14" t="n"/>
      <c r="G846" s="12" t="n"/>
      <c r="H846" s="14" t="n"/>
      <c r="I846" s="10" t="n"/>
      <c r="J846" s="11" t="n"/>
      <c r="K846" s="14" t="n"/>
      <c r="L846" s="10" t="n"/>
      <c r="M846" s="11" t="n"/>
      <c r="N846" s="14" t="n"/>
      <c r="O846" s="14" t="n"/>
      <c r="P846" s="13">
        <f>IF(OR(A846="",C846=""),"",IF(L846&lt;&gt;"","Returned",IF(I846="","Out",IF(NOW()&gt;I846+J846,"OVERDUE","Out"))))</f>
        <v/>
      </c>
      <c r="Q846" s="15">
        <f>IF(OR(A846="",B846=""),"",ROUND((IF(L846="",NOW(),L846+M846)-(A846+B846))*24,1))</f>
        <v/>
      </c>
      <c r="R846" s="16">
        <f>IF(OR(A846="",B846=""),"",A846+B846)</f>
        <v/>
      </c>
    </row>
    <row r="847">
      <c r="A847" s="10" t="n"/>
      <c r="B847" s="11" t="n"/>
      <c r="C847" s="12" t="n"/>
      <c r="D847" s="13">
        <f>IF(C847="","",IFERROR(VLOOKUP(C847,'Key inventory'!$A$5:$C$104,2,FALSE),""))</f>
        <v/>
      </c>
      <c r="E847" s="13">
        <f>IF(C847="","",IFERROR(VLOOKUP(C847,'Key inventory'!$A$5:$C$104,3,FALSE),""))</f>
        <v/>
      </c>
      <c r="F847" s="14" t="n"/>
      <c r="G847" s="12" t="n"/>
      <c r="H847" s="14" t="n"/>
      <c r="I847" s="10" t="n"/>
      <c r="J847" s="11" t="n"/>
      <c r="K847" s="14" t="n"/>
      <c r="L847" s="10" t="n"/>
      <c r="M847" s="11" t="n"/>
      <c r="N847" s="14" t="n"/>
      <c r="O847" s="14" t="n"/>
      <c r="P847" s="13">
        <f>IF(OR(A847="",C847=""),"",IF(L847&lt;&gt;"","Returned",IF(I847="","Out",IF(NOW()&gt;I847+J847,"OVERDUE","Out"))))</f>
        <v/>
      </c>
      <c r="Q847" s="15">
        <f>IF(OR(A847="",B847=""),"",ROUND((IF(L847="",NOW(),L847+M847)-(A847+B847))*24,1))</f>
        <v/>
      </c>
      <c r="R847" s="16">
        <f>IF(OR(A847="",B847=""),"",A847+B847)</f>
        <v/>
      </c>
    </row>
    <row r="848">
      <c r="A848" s="10" t="n"/>
      <c r="B848" s="11" t="n"/>
      <c r="C848" s="12" t="n"/>
      <c r="D848" s="13">
        <f>IF(C848="","",IFERROR(VLOOKUP(C848,'Key inventory'!$A$5:$C$104,2,FALSE),""))</f>
        <v/>
      </c>
      <c r="E848" s="13">
        <f>IF(C848="","",IFERROR(VLOOKUP(C848,'Key inventory'!$A$5:$C$104,3,FALSE),""))</f>
        <v/>
      </c>
      <c r="F848" s="14" t="n"/>
      <c r="G848" s="12" t="n"/>
      <c r="H848" s="14" t="n"/>
      <c r="I848" s="10" t="n"/>
      <c r="J848" s="11" t="n"/>
      <c r="K848" s="14" t="n"/>
      <c r="L848" s="10" t="n"/>
      <c r="M848" s="11" t="n"/>
      <c r="N848" s="14" t="n"/>
      <c r="O848" s="14" t="n"/>
      <c r="P848" s="13">
        <f>IF(OR(A848="",C848=""),"",IF(L848&lt;&gt;"","Returned",IF(I848="","Out",IF(NOW()&gt;I848+J848,"OVERDUE","Out"))))</f>
        <v/>
      </c>
      <c r="Q848" s="15">
        <f>IF(OR(A848="",B848=""),"",ROUND((IF(L848="",NOW(),L848+M848)-(A848+B848))*24,1))</f>
        <v/>
      </c>
      <c r="R848" s="16">
        <f>IF(OR(A848="",B848=""),"",A848+B848)</f>
        <v/>
      </c>
    </row>
    <row r="849">
      <c r="A849" s="10" t="n"/>
      <c r="B849" s="11" t="n"/>
      <c r="C849" s="12" t="n"/>
      <c r="D849" s="13">
        <f>IF(C849="","",IFERROR(VLOOKUP(C849,'Key inventory'!$A$5:$C$104,2,FALSE),""))</f>
        <v/>
      </c>
      <c r="E849" s="13">
        <f>IF(C849="","",IFERROR(VLOOKUP(C849,'Key inventory'!$A$5:$C$104,3,FALSE),""))</f>
        <v/>
      </c>
      <c r="F849" s="14" t="n"/>
      <c r="G849" s="12" t="n"/>
      <c r="H849" s="14" t="n"/>
      <c r="I849" s="10" t="n"/>
      <c r="J849" s="11" t="n"/>
      <c r="K849" s="14" t="n"/>
      <c r="L849" s="10" t="n"/>
      <c r="M849" s="11" t="n"/>
      <c r="N849" s="14" t="n"/>
      <c r="O849" s="14" t="n"/>
      <c r="P849" s="13">
        <f>IF(OR(A849="",C849=""),"",IF(L849&lt;&gt;"","Returned",IF(I849="","Out",IF(NOW()&gt;I849+J849,"OVERDUE","Out"))))</f>
        <v/>
      </c>
      <c r="Q849" s="15">
        <f>IF(OR(A849="",B849=""),"",ROUND((IF(L849="",NOW(),L849+M849)-(A849+B849))*24,1))</f>
        <v/>
      </c>
      <c r="R849" s="16">
        <f>IF(OR(A849="",B849=""),"",A849+B849)</f>
        <v/>
      </c>
    </row>
    <row r="850">
      <c r="A850" s="10" t="n"/>
      <c r="B850" s="11" t="n"/>
      <c r="C850" s="12" t="n"/>
      <c r="D850" s="13">
        <f>IF(C850="","",IFERROR(VLOOKUP(C850,'Key inventory'!$A$5:$C$104,2,FALSE),""))</f>
        <v/>
      </c>
      <c r="E850" s="13">
        <f>IF(C850="","",IFERROR(VLOOKUP(C850,'Key inventory'!$A$5:$C$104,3,FALSE),""))</f>
        <v/>
      </c>
      <c r="F850" s="14" t="n"/>
      <c r="G850" s="12" t="n"/>
      <c r="H850" s="14" t="n"/>
      <c r="I850" s="10" t="n"/>
      <c r="J850" s="11" t="n"/>
      <c r="K850" s="14" t="n"/>
      <c r="L850" s="10" t="n"/>
      <c r="M850" s="11" t="n"/>
      <c r="N850" s="14" t="n"/>
      <c r="O850" s="14" t="n"/>
      <c r="P850" s="13">
        <f>IF(OR(A850="",C850=""),"",IF(L850&lt;&gt;"","Returned",IF(I850="","Out",IF(NOW()&gt;I850+J850,"OVERDUE","Out"))))</f>
        <v/>
      </c>
      <c r="Q850" s="15">
        <f>IF(OR(A850="",B850=""),"",ROUND((IF(L850="",NOW(),L850+M850)-(A850+B850))*24,1))</f>
        <v/>
      </c>
      <c r="R850" s="16">
        <f>IF(OR(A850="",B850=""),"",A850+B850)</f>
        <v/>
      </c>
    </row>
    <row r="851">
      <c r="A851" s="10" t="n"/>
      <c r="B851" s="11" t="n"/>
      <c r="C851" s="12" t="n"/>
      <c r="D851" s="13">
        <f>IF(C851="","",IFERROR(VLOOKUP(C851,'Key inventory'!$A$5:$C$104,2,FALSE),""))</f>
        <v/>
      </c>
      <c r="E851" s="13">
        <f>IF(C851="","",IFERROR(VLOOKUP(C851,'Key inventory'!$A$5:$C$104,3,FALSE),""))</f>
        <v/>
      </c>
      <c r="F851" s="14" t="n"/>
      <c r="G851" s="12" t="n"/>
      <c r="H851" s="14" t="n"/>
      <c r="I851" s="10" t="n"/>
      <c r="J851" s="11" t="n"/>
      <c r="K851" s="14" t="n"/>
      <c r="L851" s="10" t="n"/>
      <c r="M851" s="11" t="n"/>
      <c r="N851" s="14" t="n"/>
      <c r="O851" s="14" t="n"/>
      <c r="P851" s="13">
        <f>IF(OR(A851="",C851=""),"",IF(L851&lt;&gt;"","Returned",IF(I851="","Out",IF(NOW()&gt;I851+J851,"OVERDUE","Out"))))</f>
        <v/>
      </c>
      <c r="Q851" s="15">
        <f>IF(OR(A851="",B851=""),"",ROUND((IF(L851="",NOW(),L851+M851)-(A851+B851))*24,1))</f>
        <v/>
      </c>
      <c r="R851" s="16">
        <f>IF(OR(A851="",B851=""),"",A851+B851)</f>
        <v/>
      </c>
    </row>
    <row r="852">
      <c r="A852" s="10" t="n"/>
      <c r="B852" s="11" t="n"/>
      <c r="C852" s="12" t="n"/>
      <c r="D852" s="13">
        <f>IF(C852="","",IFERROR(VLOOKUP(C852,'Key inventory'!$A$5:$C$104,2,FALSE),""))</f>
        <v/>
      </c>
      <c r="E852" s="13">
        <f>IF(C852="","",IFERROR(VLOOKUP(C852,'Key inventory'!$A$5:$C$104,3,FALSE),""))</f>
        <v/>
      </c>
      <c r="F852" s="14" t="n"/>
      <c r="G852" s="12" t="n"/>
      <c r="H852" s="14" t="n"/>
      <c r="I852" s="10" t="n"/>
      <c r="J852" s="11" t="n"/>
      <c r="K852" s="14" t="n"/>
      <c r="L852" s="10" t="n"/>
      <c r="M852" s="11" t="n"/>
      <c r="N852" s="14" t="n"/>
      <c r="O852" s="14" t="n"/>
      <c r="P852" s="13">
        <f>IF(OR(A852="",C852=""),"",IF(L852&lt;&gt;"","Returned",IF(I852="","Out",IF(NOW()&gt;I852+J852,"OVERDUE","Out"))))</f>
        <v/>
      </c>
      <c r="Q852" s="15">
        <f>IF(OR(A852="",B852=""),"",ROUND((IF(L852="",NOW(),L852+M852)-(A852+B852))*24,1))</f>
        <v/>
      </c>
      <c r="R852" s="16">
        <f>IF(OR(A852="",B852=""),"",A852+B852)</f>
        <v/>
      </c>
    </row>
    <row r="853">
      <c r="A853" s="10" t="n"/>
      <c r="B853" s="11" t="n"/>
      <c r="C853" s="12" t="n"/>
      <c r="D853" s="13">
        <f>IF(C853="","",IFERROR(VLOOKUP(C853,'Key inventory'!$A$5:$C$104,2,FALSE),""))</f>
        <v/>
      </c>
      <c r="E853" s="13">
        <f>IF(C853="","",IFERROR(VLOOKUP(C853,'Key inventory'!$A$5:$C$104,3,FALSE),""))</f>
        <v/>
      </c>
      <c r="F853" s="14" t="n"/>
      <c r="G853" s="12" t="n"/>
      <c r="H853" s="14" t="n"/>
      <c r="I853" s="10" t="n"/>
      <c r="J853" s="11" t="n"/>
      <c r="K853" s="14" t="n"/>
      <c r="L853" s="10" t="n"/>
      <c r="M853" s="11" t="n"/>
      <c r="N853" s="14" t="n"/>
      <c r="O853" s="14" t="n"/>
      <c r="P853" s="13">
        <f>IF(OR(A853="",C853=""),"",IF(L853&lt;&gt;"","Returned",IF(I853="","Out",IF(NOW()&gt;I853+J853,"OVERDUE","Out"))))</f>
        <v/>
      </c>
      <c r="Q853" s="15">
        <f>IF(OR(A853="",B853=""),"",ROUND((IF(L853="",NOW(),L853+M853)-(A853+B853))*24,1))</f>
        <v/>
      </c>
      <c r="R853" s="16">
        <f>IF(OR(A853="",B853=""),"",A853+B853)</f>
        <v/>
      </c>
    </row>
    <row r="854">
      <c r="A854" s="10" t="n"/>
      <c r="B854" s="11" t="n"/>
      <c r="C854" s="12" t="n"/>
      <c r="D854" s="13">
        <f>IF(C854="","",IFERROR(VLOOKUP(C854,'Key inventory'!$A$5:$C$104,2,FALSE),""))</f>
        <v/>
      </c>
      <c r="E854" s="13">
        <f>IF(C854="","",IFERROR(VLOOKUP(C854,'Key inventory'!$A$5:$C$104,3,FALSE),""))</f>
        <v/>
      </c>
      <c r="F854" s="14" t="n"/>
      <c r="G854" s="12" t="n"/>
      <c r="H854" s="14" t="n"/>
      <c r="I854" s="10" t="n"/>
      <c r="J854" s="11" t="n"/>
      <c r="K854" s="14" t="n"/>
      <c r="L854" s="10" t="n"/>
      <c r="M854" s="11" t="n"/>
      <c r="N854" s="14" t="n"/>
      <c r="O854" s="14" t="n"/>
      <c r="P854" s="13">
        <f>IF(OR(A854="",C854=""),"",IF(L854&lt;&gt;"","Returned",IF(I854="","Out",IF(NOW()&gt;I854+J854,"OVERDUE","Out"))))</f>
        <v/>
      </c>
      <c r="Q854" s="15">
        <f>IF(OR(A854="",B854=""),"",ROUND((IF(L854="",NOW(),L854+M854)-(A854+B854))*24,1))</f>
        <v/>
      </c>
      <c r="R854" s="16">
        <f>IF(OR(A854="",B854=""),"",A854+B854)</f>
        <v/>
      </c>
    </row>
    <row r="855">
      <c r="A855" s="10" t="n"/>
      <c r="B855" s="11" t="n"/>
      <c r="C855" s="12" t="n"/>
      <c r="D855" s="13">
        <f>IF(C855="","",IFERROR(VLOOKUP(C855,'Key inventory'!$A$5:$C$104,2,FALSE),""))</f>
        <v/>
      </c>
      <c r="E855" s="13">
        <f>IF(C855="","",IFERROR(VLOOKUP(C855,'Key inventory'!$A$5:$C$104,3,FALSE),""))</f>
        <v/>
      </c>
      <c r="F855" s="14" t="n"/>
      <c r="G855" s="12" t="n"/>
      <c r="H855" s="14" t="n"/>
      <c r="I855" s="10" t="n"/>
      <c r="J855" s="11" t="n"/>
      <c r="K855" s="14" t="n"/>
      <c r="L855" s="10" t="n"/>
      <c r="M855" s="11" t="n"/>
      <c r="N855" s="14" t="n"/>
      <c r="O855" s="14" t="n"/>
      <c r="P855" s="13">
        <f>IF(OR(A855="",C855=""),"",IF(L855&lt;&gt;"","Returned",IF(I855="","Out",IF(NOW()&gt;I855+J855,"OVERDUE","Out"))))</f>
        <v/>
      </c>
      <c r="Q855" s="15">
        <f>IF(OR(A855="",B855=""),"",ROUND((IF(L855="",NOW(),L855+M855)-(A855+B855))*24,1))</f>
        <v/>
      </c>
      <c r="R855" s="16">
        <f>IF(OR(A855="",B855=""),"",A855+B855)</f>
        <v/>
      </c>
    </row>
    <row r="856">
      <c r="A856" s="10" t="n"/>
      <c r="B856" s="11" t="n"/>
      <c r="C856" s="12" t="n"/>
      <c r="D856" s="13">
        <f>IF(C856="","",IFERROR(VLOOKUP(C856,'Key inventory'!$A$5:$C$104,2,FALSE),""))</f>
        <v/>
      </c>
      <c r="E856" s="13">
        <f>IF(C856="","",IFERROR(VLOOKUP(C856,'Key inventory'!$A$5:$C$104,3,FALSE),""))</f>
        <v/>
      </c>
      <c r="F856" s="14" t="n"/>
      <c r="G856" s="12" t="n"/>
      <c r="H856" s="14" t="n"/>
      <c r="I856" s="10" t="n"/>
      <c r="J856" s="11" t="n"/>
      <c r="K856" s="14" t="n"/>
      <c r="L856" s="10" t="n"/>
      <c r="M856" s="11" t="n"/>
      <c r="N856" s="14" t="n"/>
      <c r="O856" s="14" t="n"/>
      <c r="P856" s="13">
        <f>IF(OR(A856="",C856=""),"",IF(L856&lt;&gt;"","Returned",IF(I856="","Out",IF(NOW()&gt;I856+J856,"OVERDUE","Out"))))</f>
        <v/>
      </c>
      <c r="Q856" s="15">
        <f>IF(OR(A856="",B856=""),"",ROUND((IF(L856="",NOW(),L856+M856)-(A856+B856))*24,1))</f>
        <v/>
      </c>
      <c r="R856" s="16">
        <f>IF(OR(A856="",B856=""),"",A856+B856)</f>
        <v/>
      </c>
    </row>
    <row r="857">
      <c r="A857" s="10" t="n"/>
      <c r="B857" s="11" t="n"/>
      <c r="C857" s="12" t="n"/>
      <c r="D857" s="13">
        <f>IF(C857="","",IFERROR(VLOOKUP(C857,'Key inventory'!$A$5:$C$104,2,FALSE),""))</f>
        <v/>
      </c>
      <c r="E857" s="13">
        <f>IF(C857="","",IFERROR(VLOOKUP(C857,'Key inventory'!$A$5:$C$104,3,FALSE),""))</f>
        <v/>
      </c>
      <c r="F857" s="14" t="n"/>
      <c r="G857" s="12" t="n"/>
      <c r="H857" s="14" t="n"/>
      <c r="I857" s="10" t="n"/>
      <c r="J857" s="11" t="n"/>
      <c r="K857" s="14" t="n"/>
      <c r="L857" s="10" t="n"/>
      <c r="M857" s="11" t="n"/>
      <c r="N857" s="14" t="n"/>
      <c r="O857" s="14" t="n"/>
      <c r="P857" s="13">
        <f>IF(OR(A857="",C857=""),"",IF(L857&lt;&gt;"","Returned",IF(I857="","Out",IF(NOW()&gt;I857+J857,"OVERDUE","Out"))))</f>
        <v/>
      </c>
      <c r="Q857" s="15">
        <f>IF(OR(A857="",B857=""),"",ROUND((IF(L857="",NOW(),L857+M857)-(A857+B857))*24,1))</f>
        <v/>
      </c>
      <c r="R857" s="16">
        <f>IF(OR(A857="",B857=""),"",A857+B857)</f>
        <v/>
      </c>
    </row>
    <row r="858">
      <c r="A858" s="10" t="n"/>
      <c r="B858" s="11" t="n"/>
      <c r="C858" s="12" t="n"/>
      <c r="D858" s="13">
        <f>IF(C858="","",IFERROR(VLOOKUP(C858,'Key inventory'!$A$5:$C$104,2,FALSE),""))</f>
        <v/>
      </c>
      <c r="E858" s="13">
        <f>IF(C858="","",IFERROR(VLOOKUP(C858,'Key inventory'!$A$5:$C$104,3,FALSE),""))</f>
        <v/>
      </c>
      <c r="F858" s="14" t="n"/>
      <c r="G858" s="12" t="n"/>
      <c r="H858" s="14" t="n"/>
      <c r="I858" s="10" t="n"/>
      <c r="J858" s="11" t="n"/>
      <c r="K858" s="14" t="n"/>
      <c r="L858" s="10" t="n"/>
      <c r="M858" s="11" t="n"/>
      <c r="N858" s="14" t="n"/>
      <c r="O858" s="14" t="n"/>
      <c r="P858" s="13">
        <f>IF(OR(A858="",C858=""),"",IF(L858&lt;&gt;"","Returned",IF(I858="","Out",IF(NOW()&gt;I858+J858,"OVERDUE","Out"))))</f>
        <v/>
      </c>
      <c r="Q858" s="15">
        <f>IF(OR(A858="",B858=""),"",ROUND((IF(L858="",NOW(),L858+M858)-(A858+B858))*24,1))</f>
        <v/>
      </c>
      <c r="R858" s="16">
        <f>IF(OR(A858="",B858=""),"",A858+B858)</f>
        <v/>
      </c>
    </row>
    <row r="859">
      <c r="A859" s="10" t="n"/>
      <c r="B859" s="11" t="n"/>
      <c r="C859" s="12" t="n"/>
      <c r="D859" s="13">
        <f>IF(C859="","",IFERROR(VLOOKUP(C859,'Key inventory'!$A$5:$C$104,2,FALSE),""))</f>
        <v/>
      </c>
      <c r="E859" s="13">
        <f>IF(C859="","",IFERROR(VLOOKUP(C859,'Key inventory'!$A$5:$C$104,3,FALSE),""))</f>
        <v/>
      </c>
      <c r="F859" s="14" t="n"/>
      <c r="G859" s="12" t="n"/>
      <c r="H859" s="14" t="n"/>
      <c r="I859" s="10" t="n"/>
      <c r="J859" s="11" t="n"/>
      <c r="K859" s="14" t="n"/>
      <c r="L859" s="10" t="n"/>
      <c r="M859" s="11" t="n"/>
      <c r="N859" s="14" t="n"/>
      <c r="O859" s="14" t="n"/>
      <c r="P859" s="13">
        <f>IF(OR(A859="",C859=""),"",IF(L859&lt;&gt;"","Returned",IF(I859="","Out",IF(NOW()&gt;I859+J859,"OVERDUE","Out"))))</f>
        <v/>
      </c>
      <c r="Q859" s="15">
        <f>IF(OR(A859="",B859=""),"",ROUND((IF(L859="",NOW(),L859+M859)-(A859+B859))*24,1))</f>
        <v/>
      </c>
      <c r="R859" s="16">
        <f>IF(OR(A859="",B859=""),"",A859+B859)</f>
        <v/>
      </c>
    </row>
    <row r="860">
      <c r="A860" s="10" t="n"/>
      <c r="B860" s="11" t="n"/>
      <c r="C860" s="12" t="n"/>
      <c r="D860" s="13">
        <f>IF(C860="","",IFERROR(VLOOKUP(C860,'Key inventory'!$A$5:$C$104,2,FALSE),""))</f>
        <v/>
      </c>
      <c r="E860" s="13">
        <f>IF(C860="","",IFERROR(VLOOKUP(C860,'Key inventory'!$A$5:$C$104,3,FALSE),""))</f>
        <v/>
      </c>
      <c r="F860" s="14" t="n"/>
      <c r="G860" s="12" t="n"/>
      <c r="H860" s="14" t="n"/>
      <c r="I860" s="10" t="n"/>
      <c r="J860" s="11" t="n"/>
      <c r="K860" s="14" t="n"/>
      <c r="L860" s="10" t="n"/>
      <c r="M860" s="11" t="n"/>
      <c r="N860" s="14" t="n"/>
      <c r="O860" s="14" t="n"/>
      <c r="P860" s="13">
        <f>IF(OR(A860="",C860=""),"",IF(L860&lt;&gt;"","Returned",IF(I860="","Out",IF(NOW()&gt;I860+J860,"OVERDUE","Out"))))</f>
        <v/>
      </c>
      <c r="Q860" s="15">
        <f>IF(OR(A860="",B860=""),"",ROUND((IF(L860="",NOW(),L860+M860)-(A860+B860))*24,1))</f>
        <v/>
      </c>
      <c r="R860" s="16">
        <f>IF(OR(A860="",B860=""),"",A860+B860)</f>
        <v/>
      </c>
    </row>
    <row r="861">
      <c r="A861" s="10" t="n"/>
      <c r="B861" s="11" t="n"/>
      <c r="C861" s="12" t="n"/>
      <c r="D861" s="13">
        <f>IF(C861="","",IFERROR(VLOOKUP(C861,'Key inventory'!$A$5:$C$104,2,FALSE),""))</f>
        <v/>
      </c>
      <c r="E861" s="13">
        <f>IF(C861="","",IFERROR(VLOOKUP(C861,'Key inventory'!$A$5:$C$104,3,FALSE),""))</f>
        <v/>
      </c>
      <c r="F861" s="14" t="n"/>
      <c r="G861" s="12" t="n"/>
      <c r="H861" s="14" t="n"/>
      <c r="I861" s="10" t="n"/>
      <c r="J861" s="11" t="n"/>
      <c r="K861" s="14" t="n"/>
      <c r="L861" s="10" t="n"/>
      <c r="M861" s="11" t="n"/>
      <c r="N861" s="14" t="n"/>
      <c r="O861" s="14" t="n"/>
      <c r="P861" s="13">
        <f>IF(OR(A861="",C861=""),"",IF(L861&lt;&gt;"","Returned",IF(I861="","Out",IF(NOW()&gt;I861+J861,"OVERDUE","Out"))))</f>
        <v/>
      </c>
      <c r="Q861" s="15">
        <f>IF(OR(A861="",B861=""),"",ROUND((IF(L861="",NOW(),L861+M861)-(A861+B861))*24,1))</f>
        <v/>
      </c>
      <c r="R861" s="16">
        <f>IF(OR(A861="",B861=""),"",A861+B861)</f>
        <v/>
      </c>
    </row>
    <row r="862">
      <c r="A862" s="10" t="n"/>
      <c r="B862" s="11" t="n"/>
      <c r="C862" s="12" t="n"/>
      <c r="D862" s="13">
        <f>IF(C862="","",IFERROR(VLOOKUP(C862,'Key inventory'!$A$5:$C$104,2,FALSE),""))</f>
        <v/>
      </c>
      <c r="E862" s="13">
        <f>IF(C862="","",IFERROR(VLOOKUP(C862,'Key inventory'!$A$5:$C$104,3,FALSE),""))</f>
        <v/>
      </c>
      <c r="F862" s="14" t="n"/>
      <c r="G862" s="12" t="n"/>
      <c r="H862" s="14" t="n"/>
      <c r="I862" s="10" t="n"/>
      <c r="J862" s="11" t="n"/>
      <c r="K862" s="14" t="n"/>
      <c r="L862" s="10" t="n"/>
      <c r="M862" s="11" t="n"/>
      <c r="N862" s="14" t="n"/>
      <c r="O862" s="14" t="n"/>
      <c r="P862" s="13">
        <f>IF(OR(A862="",C862=""),"",IF(L862&lt;&gt;"","Returned",IF(I862="","Out",IF(NOW()&gt;I862+J862,"OVERDUE","Out"))))</f>
        <v/>
      </c>
      <c r="Q862" s="15">
        <f>IF(OR(A862="",B862=""),"",ROUND((IF(L862="",NOW(),L862+M862)-(A862+B862))*24,1))</f>
        <v/>
      </c>
      <c r="R862" s="16">
        <f>IF(OR(A862="",B862=""),"",A862+B862)</f>
        <v/>
      </c>
    </row>
    <row r="863">
      <c r="A863" s="10" t="n"/>
      <c r="B863" s="11" t="n"/>
      <c r="C863" s="12" t="n"/>
      <c r="D863" s="13">
        <f>IF(C863="","",IFERROR(VLOOKUP(C863,'Key inventory'!$A$5:$C$104,2,FALSE),""))</f>
        <v/>
      </c>
      <c r="E863" s="13">
        <f>IF(C863="","",IFERROR(VLOOKUP(C863,'Key inventory'!$A$5:$C$104,3,FALSE),""))</f>
        <v/>
      </c>
      <c r="F863" s="14" t="n"/>
      <c r="G863" s="12" t="n"/>
      <c r="H863" s="14" t="n"/>
      <c r="I863" s="10" t="n"/>
      <c r="J863" s="11" t="n"/>
      <c r="K863" s="14" t="n"/>
      <c r="L863" s="10" t="n"/>
      <c r="M863" s="11" t="n"/>
      <c r="N863" s="14" t="n"/>
      <c r="O863" s="14" t="n"/>
      <c r="P863" s="13">
        <f>IF(OR(A863="",C863=""),"",IF(L863&lt;&gt;"","Returned",IF(I863="","Out",IF(NOW()&gt;I863+J863,"OVERDUE","Out"))))</f>
        <v/>
      </c>
      <c r="Q863" s="15">
        <f>IF(OR(A863="",B863=""),"",ROUND((IF(L863="",NOW(),L863+M863)-(A863+B863))*24,1))</f>
        <v/>
      </c>
      <c r="R863" s="16">
        <f>IF(OR(A863="",B863=""),"",A863+B863)</f>
        <v/>
      </c>
    </row>
    <row r="864">
      <c r="A864" s="10" t="n"/>
      <c r="B864" s="11" t="n"/>
      <c r="C864" s="12" t="n"/>
      <c r="D864" s="13">
        <f>IF(C864="","",IFERROR(VLOOKUP(C864,'Key inventory'!$A$5:$C$104,2,FALSE),""))</f>
        <v/>
      </c>
      <c r="E864" s="13">
        <f>IF(C864="","",IFERROR(VLOOKUP(C864,'Key inventory'!$A$5:$C$104,3,FALSE),""))</f>
        <v/>
      </c>
      <c r="F864" s="14" t="n"/>
      <c r="G864" s="12" t="n"/>
      <c r="H864" s="14" t="n"/>
      <c r="I864" s="10" t="n"/>
      <c r="J864" s="11" t="n"/>
      <c r="K864" s="14" t="n"/>
      <c r="L864" s="10" t="n"/>
      <c r="M864" s="11" t="n"/>
      <c r="N864" s="14" t="n"/>
      <c r="O864" s="14" t="n"/>
      <c r="P864" s="13">
        <f>IF(OR(A864="",C864=""),"",IF(L864&lt;&gt;"","Returned",IF(I864="","Out",IF(NOW()&gt;I864+J864,"OVERDUE","Out"))))</f>
        <v/>
      </c>
      <c r="Q864" s="15">
        <f>IF(OR(A864="",B864=""),"",ROUND((IF(L864="",NOW(),L864+M864)-(A864+B864))*24,1))</f>
        <v/>
      </c>
      <c r="R864" s="16">
        <f>IF(OR(A864="",B864=""),"",A864+B864)</f>
        <v/>
      </c>
    </row>
    <row r="865">
      <c r="A865" s="10" t="n"/>
      <c r="B865" s="11" t="n"/>
      <c r="C865" s="12" t="n"/>
      <c r="D865" s="13">
        <f>IF(C865="","",IFERROR(VLOOKUP(C865,'Key inventory'!$A$5:$C$104,2,FALSE),""))</f>
        <v/>
      </c>
      <c r="E865" s="13">
        <f>IF(C865="","",IFERROR(VLOOKUP(C865,'Key inventory'!$A$5:$C$104,3,FALSE),""))</f>
        <v/>
      </c>
      <c r="F865" s="14" t="n"/>
      <c r="G865" s="12" t="n"/>
      <c r="H865" s="14" t="n"/>
      <c r="I865" s="10" t="n"/>
      <c r="J865" s="11" t="n"/>
      <c r="K865" s="14" t="n"/>
      <c r="L865" s="10" t="n"/>
      <c r="M865" s="11" t="n"/>
      <c r="N865" s="14" t="n"/>
      <c r="O865" s="14" t="n"/>
      <c r="P865" s="13">
        <f>IF(OR(A865="",C865=""),"",IF(L865&lt;&gt;"","Returned",IF(I865="","Out",IF(NOW()&gt;I865+J865,"OVERDUE","Out"))))</f>
        <v/>
      </c>
      <c r="Q865" s="15">
        <f>IF(OR(A865="",B865=""),"",ROUND((IF(L865="",NOW(),L865+M865)-(A865+B865))*24,1))</f>
        <v/>
      </c>
      <c r="R865" s="16">
        <f>IF(OR(A865="",B865=""),"",A865+B865)</f>
        <v/>
      </c>
    </row>
    <row r="866">
      <c r="A866" s="10" t="n"/>
      <c r="B866" s="11" t="n"/>
      <c r="C866" s="12" t="n"/>
      <c r="D866" s="13">
        <f>IF(C866="","",IFERROR(VLOOKUP(C866,'Key inventory'!$A$5:$C$104,2,FALSE),""))</f>
        <v/>
      </c>
      <c r="E866" s="13">
        <f>IF(C866="","",IFERROR(VLOOKUP(C866,'Key inventory'!$A$5:$C$104,3,FALSE),""))</f>
        <v/>
      </c>
      <c r="F866" s="14" t="n"/>
      <c r="G866" s="12" t="n"/>
      <c r="H866" s="14" t="n"/>
      <c r="I866" s="10" t="n"/>
      <c r="J866" s="11" t="n"/>
      <c r="K866" s="14" t="n"/>
      <c r="L866" s="10" t="n"/>
      <c r="M866" s="11" t="n"/>
      <c r="N866" s="14" t="n"/>
      <c r="O866" s="14" t="n"/>
      <c r="P866" s="13">
        <f>IF(OR(A866="",C866=""),"",IF(L866&lt;&gt;"","Returned",IF(I866="","Out",IF(NOW()&gt;I866+J866,"OVERDUE","Out"))))</f>
        <v/>
      </c>
      <c r="Q866" s="15">
        <f>IF(OR(A866="",B866=""),"",ROUND((IF(L866="",NOW(),L866+M866)-(A866+B866))*24,1))</f>
        <v/>
      </c>
      <c r="R866" s="16">
        <f>IF(OR(A866="",B866=""),"",A866+B866)</f>
        <v/>
      </c>
    </row>
    <row r="867">
      <c r="A867" s="10" t="n"/>
      <c r="B867" s="11" t="n"/>
      <c r="C867" s="12" t="n"/>
      <c r="D867" s="13">
        <f>IF(C867="","",IFERROR(VLOOKUP(C867,'Key inventory'!$A$5:$C$104,2,FALSE),""))</f>
        <v/>
      </c>
      <c r="E867" s="13">
        <f>IF(C867="","",IFERROR(VLOOKUP(C867,'Key inventory'!$A$5:$C$104,3,FALSE),""))</f>
        <v/>
      </c>
      <c r="F867" s="14" t="n"/>
      <c r="G867" s="12" t="n"/>
      <c r="H867" s="14" t="n"/>
      <c r="I867" s="10" t="n"/>
      <c r="J867" s="11" t="n"/>
      <c r="K867" s="14" t="n"/>
      <c r="L867" s="10" t="n"/>
      <c r="M867" s="11" t="n"/>
      <c r="N867" s="14" t="n"/>
      <c r="O867" s="14" t="n"/>
      <c r="P867" s="13">
        <f>IF(OR(A867="",C867=""),"",IF(L867&lt;&gt;"","Returned",IF(I867="","Out",IF(NOW()&gt;I867+J867,"OVERDUE","Out"))))</f>
        <v/>
      </c>
      <c r="Q867" s="15">
        <f>IF(OR(A867="",B867=""),"",ROUND((IF(L867="",NOW(),L867+M867)-(A867+B867))*24,1))</f>
        <v/>
      </c>
      <c r="R867" s="16">
        <f>IF(OR(A867="",B867=""),"",A867+B867)</f>
        <v/>
      </c>
    </row>
    <row r="868">
      <c r="A868" s="10" t="n"/>
      <c r="B868" s="11" t="n"/>
      <c r="C868" s="12" t="n"/>
      <c r="D868" s="13">
        <f>IF(C868="","",IFERROR(VLOOKUP(C868,'Key inventory'!$A$5:$C$104,2,FALSE),""))</f>
        <v/>
      </c>
      <c r="E868" s="13">
        <f>IF(C868="","",IFERROR(VLOOKUP(C868,'Key inventory'!$A$5:$C$104,3,FALSE),""))</f>
        <v/>
      </c>
      <c r="F868" s="14" t="n"/>
      <c r="G868" s="12" t="n"/>
      <c r="H868" s="14" t="n"/>
      <c r="I868" s="10" t="n"/>
      <c r="J868" s="11" t="n"/>
      <c r="K868" s="14" t="n"/>
      <c r="L868" s="10" t="n"/>
      <c r="M868" s="11" t="n"/>
      <c r="N868" s="14" t="n"/>
      <c r="O868" s="14" t="n"/>
      <c r="P868" s="13">
        <f>IF(OR(A868="",C868=""),"",IF(L868&lt;&gt;"","Returned",IF(I868="","Out",IF(NOW()&gt;I868+J868,"OVERDUE","Out"))))</f>
        <v/>
      </c>
      <c r="Q868" s="15">
        <f>IF(OR(A868="",B868=""),"",ROUND((IF(L868="",NOW(),L868+M868)-(A868+B868))*24,1))</f>
        <v/>
      </c>
      <c r="R868" s="16">
        <f>IF(OR(A868="",B868=""),"",A868+B868)</f>
        <v/>
      </c>
    </row>
    <row r="869">
      <c r="A869" s="10" t="n"/>
      <c r="B869" s="11" t="n"/>
      <c r="C869" s="12" t="n"/>
      <c r="D869" s="13">
        <f>IF(C869="","",IFERROR(VLOOKUP(C869,'Key inventory'!$A$5:$C$104,2,FALSE),""))</f>
        <v/>
      </c>
      <c r="E869" s="13">
        <f>IF(C869="","",IFERROR(VLOOKUP(C869,'Key inventory'!$A$5:$C$104,3,FALSE),""))</f>
        <v/>
      </c>
      <c r="F869" s="14" t="n"/>
      <c r="G869" s="12" t="n"/>
      <c r="H869" s="14" t="n"/>
      <c r="I869" s="10" t="n"/>
      <c r="J869" s="11" t="n"/>
      <c r="K869" s="14" t="n"/>
      <c r="L869" s="10" t="n"/>
      <c r="M869" s="11" t="n"/>
      <c r="N869" s="14" t="n"/>
      <c r="O869" s="14" t="n"/>
      <c r="P869" s="13">
        <f>IF(OR(A869="",C869=""),"",IF(L869&lt;&gt;"","Returned",IF(I869="","Out",IF(NOW()&gt;I869+J869,"OVERDUE","Out"))))</f>
        <v/>
      </c>
      <c r="Q869" s="15">
        <f>IF(OR(A869="",B869=""),"",ROUND((IF(L869="",NOW(),L869+M869)-(A869+B869))*24,1))</f>
        <v/>
      </c>
      <c r="R869" s="16">
        <f>IF(OR(A869="",B869=""),"",A869+B869)</f>
        <v/>
      </c>
    </row>
    <row r="870">
      <c r="A870" s="10" t="n"/>
      <c r="B870" s="11" t="n"/>
      <c r="C870" s="12" t="n"/>
      <c r="D870" s="13">
        <f>IF(C870="","",IFERROR(VLOOKUP(C870,'Key inventory'!$A$5:$C$104,2,FALSE),""))</f>
        <v/>
      </c>
      <c r="E870" s="13">
        <f>IF(C870="","",IFERROR(VLOOKUP(C870,'Key inventory'!$A$5:$C$104,3,FALSE),""))</f>
        <v/>
      </c>
      <c r="F870" s="14" t="n"/>
      <c r="G870" s="12" t="n"/>
      <c r="H870" s="14" t="n"/>
      <c r="I870" s="10" t="n"/>
      <c r="J870" s="11" t="n"/>
      <c r="K870" s="14" t="n"/>
      <c r="L870" s="10" t="n"/>
      <c r="M870" s="11" t="n"/>
      <c r="N870" s="14" t="n"/>
      <c r="O870" s="14" t="n"/>
      <c r="P870" s="13">
        <f>IF(OR(A870="",C870=""),"",IF(L870&lt;&gt;"","Returned",IF(I870="","Out",IF(NOW()&gt;I870+J870,"OVERDUE","Out"))))</f>
        <v/>
      </c>
      <c r="Q870" s="15">
        <f>IF(OR(A870="",B870=""),"",ROUND((IF(L870="",NOW(),L870+M870)-(A870+B870))*24,1))</f>
        <v/>
      </c>
      <c r="R870" s="16">
        <f>IF(OR(A870="",B870=""),"",A870+B870)</f>
        <v/>
      </c>
    </row>
    <row r="871">
      <c r="A871" s="10" t="n"/>
      <c r="B871" s="11" t="n"/>
      <c r="C871" s="12" t="n"/>
      <c r="D871" s="13">
        <f>IF(C871="","",IFERROR(VLOOKUP(C871,'Key inventory'!$A$5:$C$104,2,FALSE),""))</f>
        <v/>
      </c>
      <c r="E871" s="13">
        <f>IF(C871="","",IFERROR(VLOOKUP(C871,'Key inventory'!$A$5:$C$104,3,FALSE),""))</f>
        <v/>
      </c>
      <c r="F871" s="14" t="n"/>
      <c r="G871" s="12" t="n"/>
      <c r="H871" s="14" t="n"/>
      <c r="I871" s="10" t="n"/>
      <c r="J871" s="11" t="n"/>
      <c r="K871" s="14" t="n"/>
      <c r="L871" s="10" t="n"/>
      <c r="M871" s="11" t="n"/>
      <c r="N871" s="14" t="n"/>
      <c r="O871" s="14" t="n"/>
      <c r="P871" s="13">
        <f>IF(OR(A871="",C871=""),"",IF(L871&lt;&gt;"","Returned",IF(I871="","Out",IF(NOW()&gt;I871+J871,"OVERDUE","Out"))))</f>
        <v/>
      </c>
      <c r="Q871" s="15">
        <f>IF(OR(A871="",B871=""),"",ROUND((IF(L871="",NOW(),L871+M871)-(A871+B871))*24,1))</f>
        <v/>
      </c>
      <c r="R871" s="16">
        <f>IF(OR(A871="",B871=""),"",A871+B871)</f>
        <v/>
      </c>
    </row>
    <row r="872">
      <c r="A872" s="10" t="n"/>
      <c r="B872" s="11" t="n"/>
      <c r="C872" s="12" t="n"/>
      <c r="D872" s="13">
        <f>IF(C872="","",IFERROR(VLOOKUP(C872,'Key inventory'!$A$5:$C$104,2,FALSE),""))</f>
        <v/>
      </c>
      <c r="E872" s="13">
        <f>IF(C872="","",IFERROR(VLOOKUP(C872,'Key inventory'!$A$5:$C$104,3,FALSE),""))</f>
        <v/>
      </c>
      <c r="F872" s="14" t="n"/>
      <c r="G872" s="12" t="n"/>
      <c r="H872" s="14" t="n"/>
      <c r="I872" s="10" t="n"/>
      <c r="J872" s="11" t="n"/>
      <c r="K872" s="14" t="n"/>
      <c r="L872" s="10" t="n"/>
      <c r="M872" s="11" t="n"/>
      <c r="N872" s="14" t="n"/>
      <c r="O872" s="14" t="n"/>
      <c r="P872" s="13">
        <f>IF(OR(A872="",C872=""),"",IF(L872&lt;&gt;"","Returned",IF(I872="","Out",IF(NOW()&gt;I872+J872,"OVERDUE","Out"))))</f>
        <v/>
      </c>
      <c r="Q872" s="15">
        <f>IF(OR(A872="",B872=""),"",ROUND((IF(L872="",NOW(),L872+M872)-(A872+B872))*24,1))</f>
        <v/>
      </c>
      <c r="R872" s="16">
        <f>IF(OR(A872="",B872=""),"",A872+B872)</f>
        <v/>
      </c>
    </row>
    <row r="873">
      <c r="A873" s="10" t="n"/>
      <c r="B873" s="11" t="n"/>
      <c r="C873" s="12" t="n"/>
      <c r="D873" s="13">
        <f>IF(C873="","",IFERROR(VLOOKUP(C873,'Key inventory'!$A$5:$C$104,2,FALSE),""))</f>
        <v/>
      </c>
      <c r="E873" s="13">
        <f>IF(C873="","",IFERROR(VLOOKUP(C873,'Key inventory'!$A$5:$C$104,3,FALSE),""))</f>
        <v/>
      </c>
      <c r="F873" s="14" t="n"/>
      <c r="G873" s="12" t="n"/>
      <c r="H873" s="14" t="n"/>
      <c r="I873" s="10" t="n"/>
      <c r="J873" s="11" t="n"/>
      <c r="K873" s="14" t="n"/>
      <c r="L873" s="10" t="n"/>
      <c r="M873" s="11" t="n"/>
      <c r="N873" s="14" t="n"/>
      <c r="O873" s="14" t="n"/>
      <c r="P873" s="13">
        <f>IF(OR(A873="",C873=""),"",IF(L873&lt;&gt;"","Returned",IF(I873="","Out",IF(NOW()&gt;I873+J873,"OVERDUE","Out"))))</f>
        <v/>
      </c>
      <c r="Q873" s="15">
        <f>IF(OR(A873="",B873=""),"",ROUND((IF(L873="",NOW(),L873+M873)-(A873+B873))*24,1))</f>
        <v/>
      </c>
      <c r="R873" s="16">
        <f>IF(OR(A873="",B873=""),"",A873+B873)</f>
        <v/>
      </c>
    </row>
    <row r="874">
      <c r="A874" s="10" t="n"/>
      <c r="B874" s="11" t="n"/>
      <c r="C874" s="12" t="n"/>
      <c r="D874" s="13">
        <f>IF(C874="","",IFERROR(VLOOKUP(C874,'Key inventory'!$A$5:$C$104,2,FALSE),""))</f>
        <v/>
      </c>
      <c r="E874" s="13">
        <f>IF(C874="","",IFERROR(VLOOKUP(C874,'Key inventory'!$A$5:$C$104,3,FALSE),""))</f>
        <v/>
      </c>
      <c r="F874" s="14" t="n"/>
      <c r="G874" s="12" t="n"/>
      <c r="H874" s="14" t="n"/>
      <c r="I874" s="10" t="n"/>
      <c r="J874" s="11" t="n"/>
      <c r="K874" s="14" t="n"/>
      <c r="L874" s="10" t="n"/>
      <c r="M874" s="11" t="n"/>
      <c r="N874" s="14" t="n"/>
      <c r="O874" s="14" t="n"/>
      <c r="P874" s="13">
        <f>IF(OR(A874="",C874=""),"",IF(L874&lt;&gt;"","Returned",IF(I874="","Out",IF(NOW()&gt;I874+J874,"OVERDUE","Out"))))</f>
        <v/>
      </c>
      <c r="Q874" s="15">
        <f>IF(OR(A874="",B874=""),"",ROUND((IF(L874="",NOW(),L874+M874)-(A874+B874))*24,1))</f>
        <v/>
      </c>
      <c r="R874" s="16">
        <f>IF(OR(A874="",B874=""),"",A874+B874)</f>
        <v/>
      </c>
    </row>
    <row r="875">
      <c r="A875" s="10" t="n"/>
      <c r="B875" s="11" t="n"/>
      <c r="C875" s="12" t="n"/>
      <c r="D875" s="13">
        <f>IF(C875="","",IFERROR(VLOOKUP(C875,'Key inventory'!$A$5:$C$104,2,FALSE),""))</f>
        <v/>
      </c>
      <c r="E875" s="13">
        <f>IF(C875="","",IFERROR(VLOOKUP(C875,'Key inventory'!$A$5:$C$104,3,FALSE),""))</f>
        <v/>
      </c>
      <c r="F875" s="14" t="n"/>
      <c r="G875" s="12" t="n"/>
      <c r="H875" s="14" t="n"/>
      <c r="I875" s="10" t="n"/>
      <c r="J875" s="11" t="n"/>
      <c r="K875" s="14" t="n"/>
      <c r="L875" s="10" t="n"/>
      <c r="M875" s="11" t="n"/>
      <c r="N875" s="14" t="n"/>
      <c r="O875" s="14" t="n"/>
      <c r="P875" s="13">
        <f>IF(OR(A875="",C875=""),"",IF(L875&lt;&gt;"","Returned",IF(I875="","Out",IF(NOW()&gt;I875+J875,"OVERDUE","Out"))))</f>
        <v/>
      </c>
      <c r="Q875" s="15">
        <f>IF(OR(A875="",B875=""),"",ROUND((IF(L875="",NOW(),L875+M875)-(A875+B875))*24,1))</f>
        <v/>
      </c>
      <c r="R875" s="16">
        <f>IF(OR(A875="",B875=""),"",A875+B875)</f>
        <v/>
      </c>
    </row>
    <row r="876">
      <c r="A876" s="10" t="n"/>
      <c r="B876" s="11" t="n"/>
      <c r="C876" s="12" t="n"/>
      <c r="D876" s="13">
        <f>IF(C876="","",IFERROR(VLOOKUP(C876,'Key inventory'!$A$5:$C$104,2,FALSE),""))</f>
        <v/>
      </c>
      <c r="E876" s="13">
        <f>IF(C876="","",IFERROR(VLOOKUP(C876,'Key inventory'!$A$5:$C$104,3,FALSE),""))</f>
        <v/>
      </c>
      <c r="F876" s="14" t="n"/>
      <c r="G876" s="12" t="n"/>
      <c r="H876" s="14" t="n"/>
      <c r="I876" s="10" t="n"/>
      <c r="J876" s="11" t="n"/>
      <c r="K876" s="14" t="n"/>
      <c r="L876" s="10" t="n"/>
      <c r="M876" s="11" t="n"/>
      <c r="N876" s="14" t="n"/>
      <c r="O876" s="14" t="n"/>
      <c r="P876" s="13">
        <f>IF(OR(A876="",C876=""),"",IF(L876&lt;&gt;"","Returned",IF(I876="","Out",IF(NOW()&gt;I876+J876,"OVERDUE","Out"))))</f>
        <v/>
      </c>
      <c r="Q876" s="15">
        <f>IF(OR(A876="",B876=""),"",ROUND((IF(L876="",NOW(),L876+M876)-(A876+B876))*24,1))</f>
        <v/>
      </c>
      <c r="R876" s="16">
        <f>IF(OR(A876="",B876=""),"",A876+B876)</f>
        <v/>
      </c>
    </row>
    <row r="877">
      <c r="A877" s="10" t="n"/>
      <c r="B877" s="11" t="n"/>
      <c r="C877" s="12" t="n"/>
      <c r="D877" s="13">
        <f>IF(C877="","",IFERROR(VLOOKUP(C877,'Key inventory'!$A$5:$C$104,2,FALSE),""))</f>
        <v/>
      </c>
      <c r="E877" s="13">
        <f>IF(C877="","",IFERROR(VLOOKUP(C877,'Key inventory'!$A$5:$C$104,3,FALSE),""))</f>
        <v/>
      </c>
      <c r="F877" s="14" t="n"/>
      <c r="G877" s="12" t="n"/>
      <c r="H877" s="14" t="n"/>
      <c r="I877" s="10" t="n"/>
      <c r="J877" s="11" t="n"/>
      <c r="K877" s="14" t="n"/>
      <c r="L877" s="10" t="n"/>
      <c r="M877" s="11" t="n"/>
      <c r="N877" s="14" t="n"/>
      <c r="O877" s="14" t="n"/>
      <c r="P877" s="13">
        <f>IF(OR(A877="",C877=""),"",IF(L877&lt;&gt;"","Returned",IF(I877="","Out",IF(NOW()&gt;I877+J877,"OVERDUE","Out"))))</f>
        <v/>
      </c>
      <c r="Q877" s="15">
        <f>IF(OR(A877="",B877=""),"",ROUND((IF(L877="",NOW(),L877+M877)-(A877+B877))*24,1))</f>
        <v/>
      </c>
      <c r="R877" s="16">
        <f>IF(OR(A877="",B877=""),"",A877+B877)</f>
        <v/>
      </c>
    </row>
    <row r="878">
      <c r="A878" s="10" t="n"/>
      <c r="B878" s="11" t="n"/>
      <c r="C878" s="12" t="n"/>
      <c r="D878" s="13">
        <f>IF(C878="","",IFERROR(VLOOKUP(C878,'Key inventory'!$A$5:$C$104,2,FALSE),""))</f>
        <v/>
      </c>
      <c r="E878" s="13">
        <f>IF(C878="","",IFERROR(VLOOKUP(C878,'Key inventory'!$A$5:$C$104,3,FALSE),""))</f>
        <v/>
      </c>
      <c r="F878" s="14" t="n"/>
      <c r="G878" s="12" t="n"/>
      <c r="H878" s="14" t="n"/>
      <c r="I878" s="10" t="n"/>
      <c r="J878" s="11" t="n"/>
      <c r="K878" s="14" t="n"/>
      <c r="L878" s="10" t="n"/>
      <c r="M878" s="11" t="n"/>
      <c r="N878" s="14" t="n"/>
      <c r="O878" s="14" t="n"/>
      <c r="P878" s="13">
        <f>IF(OR(A878="",C878=""),"",IF(L878&lt;&gt;"","Returned",IF(I878="","Out",IF(NOW()&gt;I878+J878,"OVERDUE","Out"))))</f>
        <v/>
      </c>
      <c r="Q878" s="15">
        <f>IF(OR(A878="",B878=""),"",ROUND((IF(L878="",NOW(),L878+M878)-(A878+B878))*24,1))</f>
        <v/>
      </c>
      <c r="R878" s="16">
        <f>IF(OR(A878="",B878=""),"",A878+B878)</f>
        <v/>
      </c>
    </row>
    <row r="879">
      <c r="A879" s="10" t="n"/>
      <c r="B879" s="11" t="n"/>
      <c r="C879" s="12" t="n"/>
      <c r="D879" s="13">
        <f>IF(C879="","",IFERROR(VLOOKUP(C879,'Key inventory'!$A$5:$C$104,2,FALSE),""))</f>
        <v/>
      </c>
      <c r="E879" s="13">
        <f>IF(C879="","",IFERROR(VLOOKUP(C879,'Key inventory'!$A$5:$C$104,3,FALSE),""))</f>
        <v/>
      </c>
      <c r="F879" s="14" t="n"/>
      <c r="G879" s="12" t="n"/>
      <c r="H879" s="14" t="n"/>
      <c r="I879" s="10" t="n"/>
      <c r="J879" s="11" t="n"/>
      <c r="K879" s="14" t="n"/>
      <c r="L879" s="10" t="n"/>
      <c r="M879" s="11" t="n"/>
      <c r="N879" s="14" t="n"/>
      <c r="O879" s="14" t="n"/>
      <c r="P879" s="13">
        <f>IF(OR(A879="",C879=""),"",IF(L879&lt;&gt;"","Returned",IF(I879="","Out",IF(NOW()&gt;I879+J879,"OVERDUE","Out"))))</f>
        <v/>
      </c>
      <c r="Q879" s="15">
        <f>IF(OR(A879="",B879=""),"",ROUND((IF(L879="",NOW(),L879+M879)-(A879+B879))*24,1))</f>
        <v/>
      </c>
      <c r="R879" s="16">
        <f>IF(OR(A879="",B879=""),"",A879+B879)</f>
        <v/>
      </c>
    </row>
    <row r="880">
      <c r="A880" s="10" t="n"/>
      <c r="B880" s="11" t="n"/>
      <c r="C880" s="12" t="n"/>
      <c r="D880" s="13">
        <f>IF(C880="","",IFERROR(VLOOKUP(C880,'Key inventory'!$A$5:$C$104,2,FALSE),""))</f>
        <v/>
      </c>
      <c r="E880" s="13">
        <f>IF(C880="","",IFERROR(VLOOKUP(C880,'Key inventory'!$A$5:$C$104,3,FALSE),""))</f>
        <v/>
      </c>
      <c r="F880" s="14" t="n"/>
      <c r="G880" s="12" t="n"/>
      <c r="H880" s="14" t="n"/>
      <c r="I880" s="10" t="n"/>
      <c r="J880" s="11" t="n"/>
      <c r="K880" s="14" t="n"/>
      <c r="L880" s="10" t="n"/>
      <c r="M880" s="11" t="n"/>
      <c r="N880" s="14" t="n"/>
      <c r="O880" s="14" t="n"/>
      <c r="P880" s="13">
        <f>IF(OR(A880="",C880=""),"",IF(L880&lt;&gt;"","Returned",IF(I880="","Out",IF(NOW()&gt;I880+J880,"OVERDUE","Out"))))</f>
        <v/>
      </c>
      <c r="Q880" s="15">
        <f>IF(OR(A880="",B880=""),"",ROUND((IF(L880="",NOW(),L880+M880)-(A880+B880))*24,1))</f>
        <v/>
      </c>
      <c r="R880" s="16">
        <f>IF(OR(A880="",B880=""),"",A880+B880)</f>
        <v/>
      </c>
    </row>
    <row r="881">
      <c r="A881" s="10" t="n"/>
      <c r="B881" s="11" t="n"/>
      <c r="C881" s="12" t="n"/>
      <c r="D881" s="13">
        <f>IF(C881="","",IFERROR(VLOOKUP(C881,'Key inventory'!$A$5:$C$104,2,FALSE),""))</f>
        <v/>
      </c>
      <c r="E881" s="13">
        <f>IF(C881="","",IFERROR(VLOOKUP(C881,'Key inventory'!$A$5:$C$104,3,FALSE),""))</f>
        <v/>
      </c>
      <c r="F881" s="14" t="n"/>
      <c r="G881" s="12" t="n"/>
      <c r="H881" s="14" t="n"/>
      <c r="I881" s="10" t="n"/>
      <c r="J881" s="11" t="n"/>
      <c r="K881" s="14" t="n"/>
      <c r="L881" s="10" t="n"/>
      <c r="M881" s="11" t="n"/>
      <c r="N881" s="14" t="n"/>
      <c r="O881" s="14" t="n"/>
      <c r="P881" s="13">
        <f>IF(OR(A881="",C881=""),"",IF(L881&lt;&gt;"","Returned",IF(I881="","Out",IF(NOW()&gt;I881+J881,"OVERDUE","Out"))))</f>
        <v/>
      </c>
      <c r="Q881" s="15">
        <f>IF(OR(A881="",B881=""),"",ROUND((IF(L881="",NOW(),L881+M881)-(A881+B881))*24,1))</f>
        <v/>
      </c>
      <c r="R881" s="16">
        <f>IF(OR(A881="",B881=""),"",A881+B881)</f>
        <v/>
      </c>
    </row>
    <row r="882">
      <c r="A882" s="10" t="n"/>
      <c r="B882" s="11" t="n"/>
      <c r="C882" s="12" t="n"/>
      <c r="D882" s="13">
        <f>IF(C882="","",IFERROR(VLOOKUP(C882,'Key inventory'!$A$5:$C$104,2,FALSE),""))</f>
        <v/>
      </c>
      <c r="E882" s="13">
        <f>IF(C882="","",IFERROR(VLOOKUP(C882,'Key inventory'!$A$5:$C$104,3,FALSE),""))</f>
        <v/>
      </c>
      <c r="F882" s="14" t="n"/>
      <c r="G882" s="12" t="n"/>
      <c r="H882" s="14" t="n"/>
      <c r="I882" s="10" t="n"/>
      <c r="J882" s="11" t="n"/>
      <c r="K882" s="14" t="n"/>
      <c r="L882" s="10" t="n"/>
      <c r="M882" s="11" t="n"/>
      <c r="N882" s="14" t="n"/>
      <c r="O882" s="14" t="n"/>
      <c r="P882" s="13">
        <f>IF(OR(A882="",C882=""),"",IF(L882&lt;&gt;"","Returned",IF(I882="","Out",IF(NOW()&gt;I882+J882,"OVERDUE","Out"))))</f>
        <v/>
      </c>
      <c r="Q882" s="15">
        <f>IF(OR(A882="",B882=""),"",ROUND((IF(L882="",NOW(),L882+M882)-(A882+B882))*24,1))</f>
        <v/>
      </c>
      <c r="R882" s="16">
        <f>IF(OR(A882="",B882=""),"",A882+B882)</f>
        <v/>
      </c>
    </row>
    <row r="883">
      <c r="A883" s="10" t="n"/>
      <c r="B883" s="11" t="n"/>
      <c r="C883" s="12" t="n"/>
      <c r="D883" s="13">
        <f>IF(C883="","",IFERROR(VLOOKUP(C883,'Key inventory'!$A$5:$C$104,2,FALSE),""))</f>
        <v/>
      </c>
      <c r="E883" s="13">
        <f>IF(C883="","",IFERROR(VLOOKUP(C883,'Key inventory'!$A$5:$C$104,3,FALSE),""))</f>
        <v/>
      </c>
      <c r="F883" s="14" t="n"/>
      <c r="G883" s="12" t="n"/>
      <c r="H883" s="14" t="n"/>
      <c r="I883" s="10" t="n"/>
      <c r="J883" s="11" t="n"/>
      <c r="K883" s="14" t="n"/>
      <c r="L883" s="10" t="n"/>
      <c r="M883" s="11" t="n"/>
      <c r="N883" s="14" t="n"/>
      <c r="O883" s="14" t="n"/>
      <c r="P883" s="13">
        <f>IF(OR(A883="",C883=""),"",IF(L883&lt;&gt;"","Returned",IF(I883="","Out",IF(NOW()&gt;I883+J883,"OVERDUE","Out"))))</f>
        <v/>
      </c>
      <c r="Q883" s="15">
        <f>IF(OR(A883="",B883=""),"",ROUND((IF(L883="",NOW(),L883+M883)-(A883+B883))*24,1))</f>
        <v/>
      </c>
      <c r="R883" s="16">
        <f>IF(OR(A883="",B883=""),"",A883+B883)</f>
        <v/>
      </c>
    </row>
    <row r="884">
      <c r="A884" s="10" t="n"/>
      <c r="B884" s="11" t="n"/>
      <c r="C884" s="12" t="n"/>
      <c r="D884" s="13">
        <f>IF(C884="","",IFERROR(VLOOKUP(C884,'Key inventory'!$A$5:$C$104,2,FALSE),""))</f>
        <v/>
      </c>
      <c r="E884" s="13">
        <f>IF(C884="","",IFERROR(VLOOKUP(C884,'Key inventory'!$A$5:$C$104,3,FALSE),""))</f>
        <v/>
      </c>
      <c r="F884" s="14" t="n"/>
      <c r="G884" s="12" t="n"/>
      <c r="H884" s="14" t="n"/>
      <c r="I884" s="10" t="n"/>
      <c r="J884" s="11" t="n"/>
      <c r="K884" s="14" t="n"/>
      <c r="L884" s="10" t="n"/>
      <c r="M884" s="11" t="n"/>
      <c r="N884" s="14" t="n"/>
      <c r="O884" s="14" t="n"/>
      <c r="P884" s="13">
        <f>IF(OR(A884="",C884=""),"",IF(L884&lt;&gt;"","Returned",IF(I884="","Out",IF(NOW()&gt;I884+J884,"OVERDUE","Out"))))</f>
        <v/>
      </c>
      <c r="Q884" s="15">
        <f>IF(OR(A884="",B884=""),"",ROUND((IF(L884="",NOW(),L884+M884)-(A884+B884))*24,1))</f>
        <v/>
      </c>
      <c r="R884" s="16">
        <f>IF(OR(A884="",B884=""),"",A884+B884)</f>
        <v/>
      </c>
    </row>
    <row r="885">
      <c r="A885" s="10" t="n"/>
      <c r="B885" s="11" t="n"/>
      <c r="C885" s="12" t="n"/>
      <c r="D885" s="13">
        <f>IF(C885="","",IFERROR(VLOOKUP(C885,'Key inventory'!$A$5:$C$104,2,FALSE),""))</f>
        <v/>
      </c>
      <c r="E885" s="13">
        <f>IF(C885="","",IFERROR(VLOOKUP(C885,'Key inventory'!$A$5:$C$104,3,FALSE),""))</f>
        <v/>
      </c>
      <c r="F885" s="14" t="n"/>
      <c r="G885" s="12" t="n"/>
      <c r="H885" s="14" t="n"/>
      <c r="I885" s="10" t="n"/>
      <c r="J885" s="11" t="n"/>
      <c r="K885" s="14" t="n"/>
      <c r="L885" s="10" t="n"/>
      <c r="M885" s="11" t="n"/>
      <c r="N885" s="14" t="n"/>
      <c r="O885" s="14" t="n"/>
      <c r="P885" s="13">
        <f>IF(OR(A885="",C885=""),"",IF(L885&lt;&gt;"","Returned",IF(I885="","Out",IF(NOW()&gt;I885+J885,"OVERDUE","Out"))))</f>
        <v/>
      </c>
      <c r="Q885" s="15">
        <f>IF(OR(A885="",B885=""),"",ROUND((IF(L885="",NOW(),L885+M885)-(A885+B885))*24,1))</f>
        <v/>
      </c>
      <c r="R885" s="16">
        <f>IF(OR(A885="",B885=""),"",A885+B885)</f>
        <v/>
      </c>
    </row>
    <row r="886">
      <c r="A886" s="10" t="n"/>
      <c r="B886" s="11" t="n"/>
      <c r="C886" s="12" t="n"/>
      <c r="D886" s="13">
        <f>IF(C886="","",IFERROR(VLOOKUP(C886,'Key inventory'!$A$5:$C$104,2,FALSE),""))</f>
        <v/>
      </c>
      <c r="E886" s="13">
        <f>IF(C886="","",IFERROR(VLOOKUP(C886,'Key inventory'!$A$5:$C$104,3,FALSE),""))</f>
        <v/>
      </c>
      <c r="F886" s="14" t="n"/>
      <c r="G886" s="12" t="n"/>
      <c r="H886" s="14" t="n"/>
      <c r="I886" s="10" t="n"/>
      <c r="J886" s="11" t="n"/>
      <c r="K886" s="14" t="n"/>
      <c r="L886" s="10" t="n"/>
      <c r="M886" s="11" t="n"/>
      <c r="N886" s="14" t="n"/>
      <c r="O886" s="14" t="n"/>
      <c r="P886" s="13">
        <f>IF(OR(A886="",C886=""),"",IF(L886&lt;&gt;"","Returned",IF(I886="","Out",IF(NOW()&gt;I886+J886,"OVERDUE","Out"))))</f>
        <v/>
      </c>
      <c r="Q886" s="15">
        <f>IF(OR(A886="",B886=""),"",ROUND((IF(L886="",NOW(),L886+M886)-(A886+B886))*24,1))</f>
        <v/>
      </c>
      <c r="R886" s="16">
        <f>IF(OR(A886="",B886=""),"",A886+B886)</f>
        <v/>
      </c>
    </row>
    <row r="887">
      <c r="A887" s="10" t="n"/>
      <c r="B887" s="11" t="n"/>
      <c r="C887" s="12" t="n"/>
      <c r="D887" s="13">
        <f>IF(C887="","",IFERROR(VLOOKUP(C887,'Key inventory'!$A$5:$C$104,2,FALSE),""))</f>
        <v/>
      </c>
      <c r="E887" s="13">
        <f>IF(C887="","",IFERROR(VLOOKUP(C887,'Key inventory'!$A$5:$C$104,3,FALSE),""))</f>
        <v/>
      </c>
      <c r="F887" s="14" t="n"/>
      <c r="G887" s="12" t="n"/>
      <c r="H887" s="14" t="n"/>
      <c r="I887" s="10" t="n"/>
      <c r="J887" s="11" t="n"/>
      <c r="K887" s="14" t="n"/>
      <c r="L887" s="10" t="n"/>
      <c r="M887" s="11" t="n"/>
      <c r="N887" s="14" t="n"/>
      <c r="O887" s="14" t="n"/>
      <c r="P887" s="13">
        <f>IF(OR(A887="",C887=""),"",IF(L887&lt;&gt;"","Returned",IF(I887="","Out",IF(NOW()&gt;I887+J887,"OVERDUE","Out"))))</f>
        <v/>
      </c>
      <c r="Q887" s="15">
        <f>IF(OR(A887="",B887=""),"",ROUND((IF(L887="",NOW(),L887+M887)-(A887+B887))*24,1))</f>
        <v/>
      </c>
      <c r="R887" s="16">
        <f>IF(OR(A887="",B887=""),"",A887+B887)</f>
        <v/>
      </c>
    </row>
    <row r="888">
      <c r="A888" s="10" t="n"/>
      <c r="B888" s="11" t="n"/>
      <c r="C888" s="12" t="n"/>
      <c r="D888" s="13">
        <f>IF(C888="","",IFERROR(VLOOKUP(C888,'Key inventory'!$A$5:$C$104,2,FALSE),""))</f>
        <v/>
      </c>
      <c r="E888" s="13">
        <f>IF(C888="","",IFERROR(VLOOKUP(C888,'Key inventory'!$A$5:$C$104,3,FALSE),""))</f>
        <v/>
      </c>
      <c r="F888" s="14" t="n"/>
      <c r="G888" s="12" t="n"/>
      <c r="H888" s="14" t="n"/>
      <c r="I888" s="10" t="n"/>
      <c r="J888" s="11" t="n"/>
      <c r="K888" s="14" t="n"/>
      <c r="L888" s="10" t="n"/>
      <c r="M888" s="11" t="n"/>
      <c r="N888" s="14" t="n"/>
      <c r="O888" s="14" t="n"/>
      <c r="P888" s="13">
        <f>IF(OR(A888="",C888=""),"",IF(L888&lt;&gt;"","Returned",IF(I888="","Out",IF(NOW()&gt;I888+J888,"OVERDUE","Out"))))</f>
        <v/>
      </c>
      <c r="Q888" s="15">
        <f>IF(OR(A888="",B888=""),"",ROUND((IF(L888="",NOW(),L888+M888)-(A888+B888))*24,1))</f>
        <v/>
      </c>
      <c r="R888" s="16">
        <f>IF(OR(A888="",B888=""),"",A888+B888)</f>
        <v/>
      </c>
    </row>
    <row r="889">
      <c r="A889" s="10" t="n"/>
      <c r="B889" s="11" t="n"/>
      <c r="C889" s="12" t="n"/>
      <c r="D889" s="13">
        <f>IF(C889="","",IFERROR(VLOOKUP(C889,'Key inventory'!$A$5:$C$104,2,FALSE),""))</f>
        <v/>
      </c>
      <c r="E889" s="13">
        <f>IF(C889="","",IFERROR(VLOOKUP(C889,'Key inventory'!$A$5:$C$104,3,FALSE),""))</f>
        <v/>
      </c>
      <c r="F889" s="14" t="n"/>
      <c r="G889" s="12" t="n"/>
      <c r="H889" s="14" t="n"/>
      <c r="I889" s="10" t="n"/>
      <c r="J889" s="11" t="n"/>
      <c r="K889" s="14" t="n"/>
      <c r="L889" s="10" t="n"/>
      <c r="M889" s="11" t="n"/>
      <c r="N889" s="14" t="n"/>
      <c r="O889" s="14" t="n"/>
      <c r="P889" s="13">
        <f>IF(OR(A889="",C889=""),"",IF(L889&lt;&gt;"","Returned",IF(I889="","Out",IF(NOW()&gt;I889+J889,"OVERDUE","Out"))))</f>
        <v/>
      </c>
      <c r="Q889" s="15">
        <f>IF(OR(A889="",B889=""),"",ROUND((IF(L889="",NOW(),L889+M889)-(A889+B889))*24,1))</f>
        <v/>
      </c>
      <c r="R889" s="16">
        <f>IF(OR(A889="",B889=""),"",A889+B889)</f>
        <v/>
      </c>
    </row>
    <row r="890">
      <c r="A890" s="10" t="n"/>
      <c r="B890" s="11" t="n"/>
      <c r="C890" s="12" t="n"/>
      <c r="D890" s="13">
        <f>IF(C890="","",IFERROR(VLOOKUP(C890,'Key inventory'!$A$5:$C$104,2,FALSE),""))</f>
        <v/>
      </c>
      <c r="E890" s="13">
        <f>IF(C890="","",IFERROR(VLOOKUP(C890,'Key inventory'!$A$5:$C$104,3,FALSE),""))</f>
        <v/>
      </c>
      <c r="F890" s="14" t="n"/>
      <c r="G890" s="12" t="n"/>
      <c r="H890" s="14" t="n"/>
      <c r="I890" s="10" t="n"/>
      <c r="J890" s="11" t="n"/>
      <c r="K890" s="14" t="n"/>
      <c r="L890" s="10" t="n"/>
      <c r="M890" s="11" t="n"/>
      <c r="N890" s="14" t="n"/>
      <c r="O890" s="14" t="n"/>
      <c r="P890" s="13">
        <f>IF(OR(A890="",C890=""),"",IF(L890&lt;&gt;"","Returned",IF(I890="","Out",IF(NOW()&gt;I890+J890,"OVERDUE","Out"))))</f>
        <v/>
      </c>
      <c r="Q890" s="15">
        <f>IF(OR(A890="",B890=""),"",ROUND((IF(L890="",NOW(),L890+M890)-(A890+B890))*24,1))</f>
        <v/>
      </c>
      <c r="R890" s="16">
        <f>IF(OR(A890="",B890=""),"",A890+B890)</f>
        <v/>
      </c>
    </row>
    <row r="891">
      <c r="A891" s="10" t="n"/>
      <c r="B891" s="11" t="n"/>
      <c r="C891" s="12" t="n"/>
      <c r="D891" s="13">
        <f>IF(C891="","",IFERROR(VLOOKUP(C891,'Key inventory'!$A$5:$C$104,2,FALSE),""))</f>
        <v/>
      </c>
      <c r="E891" s="13">
        <f>IF(C891="","",IFERROR(VLOOKUP(C891,'Key inventory'!$A$5:$C$104,3,FALSE),""))</f>
        <v/>
      </c>
      <c r="F891" s="14" t="n"/>
      <c r="G891" s="12" t="n"/>
      <c r="H891" s="14" t="n"/>
      <c r="I891" s="10" t="n"/>
      <c r="J891" s="11" t="n"/>
      <c r="K891" s="14" t="n"/>
      <c r="L891" s="10" t="n"/>
      <c r="M891" s="11" t="n"/>
      <c r="N891" s="14" t="n"/>
      <c r="O891" s="14" t="n"/>
      <c r="P891" s="13">
        <f>IF(OR(A891="",C891=""),"",IF(L891&lt;&gt;"","Returned",IF(I891="","Out",IF(NOW()&gt;I891+J891,"OVERDUE","Out"))))</f>
        <v/>
      </c>
      <c r="Q891" s="15">
        <f>IF(OR(A891="",B891=""),"",ROUND((IF(L891="",NOW(),L891+M891)-(A891+B891))*24,1))</f>
        <v/>
      </c>
      <c r="R891" s="16">
        <f>IF(OR(A891="",B891=""),"",A891+B891)</f>
        <v/>
      </c>
    </row>
    <row r="892">
      <c r="A892" s="10" t="n"/>
      <c r="B892" s="11" t="n"/>
      <c r="C892" s="12" t="n"/>
      <c r="D892" s="13">
        <f>IF(C892="","",IFERROR(VLOOKUP(C892,'Key inventory'!$A$5:$C$104,2,FALSE),""))</f>
        <v/>
      </c>
      <c r="E892" s="13">
        <f>IF(C892="","",IFERROR(VLOOKUP(C892,'Key inventory'!$A$5:$C$104,3,FALSE),""))</f>
        <v/>
      </c>
      <c r="F892" s="14" t="n"/>
      <c r="G892" s="12" t="n"/>
      <c r="H892" s="14" t="n"/>
      <c r="I892" s="10" t="n"/>
      <c r="J892" s="11" t="n"/>
      <c r="K892" s="14" t="n"/>
      <c r="L892" s="10" t="n"/>
      <c r="M892" s="11" t="n"/>
      <c r="N892" s="14" t="n"/>
      <c r="O892" s="14" t="n"/>
      <c r="P892" s="13">
        <f>IF(OR(A892="",C892=""),"",IF(L892&lt;&gt;"","Returned",IF(I892="","Out",IF(NOW()&gt;I892+J892,"OVERDUE","Out"))))</f>
        <v/>
      </c>
      <c r="Q892" s="15">
        <f>IF(OR(A892="",B892=""),"",ROUND((IF(L892="",NOW(),L892+M892)-(A892+B892))*24,1))</f>
        <v/>
      </c>
      <c r="R892" s="16">
        <f>IF(OR(A892="",B892=""),"",A892+B892)</f>
        <v/>
      </c>
    </row>
    <row r="893">
      <c r="A893" s="10" t="n"/>
      <c r="B893" s="11" t="n"/>
      <c r="C893" s="12" t="n"/>
      <c r="D893" s="13">
        <f>IF(C893="","",IFERROR(VLOOKUP(C893,'Key inventory'!$A$5:$C$104,2,FALSE),""))</f>
        <v/>
      </c>
      <c r="E893" s="13">
        <f>IF(C893="","",IFERROR(VLOOKUP(C893,'Key inventory'!$A$5:$C$104,3,FALSE),""))</f>
        <v/>
      </c>
      <c r="F893" s="14" t="n"/>
      <c r="G893" s="12" t="n"/>
      <c r="H893" s="14" t="n"/>
      <c r="I893" s="10" t="n"/>
      <c r="J893" s="11" t="n"/>
      <c r="K893" s="14" t="n"/>
      <c r="L893" s="10" t="n"/>
      <c r="M893" s="11" t="n"/>
      <c r="N893" s="14" t="n"/>
      <c r="O893" s="14" t="n"/>
      <c r="P893" s="13">
        <f>IF(OR(A893="",C893=""),"",IF(L893&lt;&gt;"","Returned",IF(I893="","Out",IF(NOW()&gt;I893+J893,"OVERDUE","Out"))))</f>
        <v/>
      </c>
      <c r="Q893" s="15">
        <f>IF(OR(A893="",B893=""),"",ROUND((IF(L893="",NOW(),L893+M893)-(A893+B893))*24,1))</f>
        <v/>
      </c>
      <c r="R893" s="16">
        <f>IF(OR(A893="",B893=""),"",A893+B893)</f>
        <v/>
      </c>
    </row>
    <row r="894">
      <c r="A894" s="10" t="n"/>
      <c r="B894" s="11" t="n"/>
      <c r="C894" s="12" t="n"/>
      <c r="D894" s="13">
        <f>IF(C894="","",IFERROR(VLOOKUP(C894,'Key inventory'!$A$5:$C$104,2,FALSE),""))</f>
        <v/>
      </c>
      <c r="E894" s="13">
        <f>IF(C894="","",IFERROR(VLOOKUP(C894,'Key inventory'!$A$5:$C$104,3,FALSE),""))</f>
        <v/>
      </c>
      <c r="F894" s="14" t="n"/>
      <c r="G894" s="12" t="n"/>
      <c r="H894" s="14" t="n"/>
      <c r="I894" s="10" t="n"/>
      <c r="J894" s="11" t="n"/>
      <c r="K894" s="14" t="n"/>
      <c r="L894" s="10" t="n"/>
      <c r="M894" s="11" t="n"/>
      <c r="N894" s="14" t="n"/>
      <c r="O894" s="14" t="n"/>
      <c r="P894" s="13">
        <f>IF(OR(A894="",C894=""),"",IF(L894&lt;&gt;"","Returned",IF(I894="","Out",IF(NOW()&gt;I894+J894,"OVERDUE","Out"))))</f>
        <v/>
      </c>
      <c r="Q894" s="15">
        <f>IF(OR(A894="",B894=""),"",ROUND((IF(L894="",NOW(),L894+M894)-(A894+B894))*24,1))</f>
        <v/>
      </c>
      <c r="R894" s="16">
        <f>IF(OR(A894="",B894=""),"",A894+B894)</f>
        <v/>
      </c>
    </row>
    <row r="895">
      <c r="A895" s="10" t="n"/>
      <c r="B895" s="11" t="n"/>
      <c r="C895" s="12" t="n"/>
      <c r="D895" s="13">
        <f>IF(C895="","",IFERROR(VLOOKUP(C895,'Key inventory'!$A$5:$C$104,2,FALSE),""))</f>
        <v/>
      </c>
      <c r="E895" s="13">
        <f>IF(C895="","",IFERROR(VLOOKUP(C895,'Key inventory'!$A$5:$C$104,3,FALSE),""))</f>
        <v/>
      </c>
      <c r="F895" s="14" t="n"/>
      <c r="G895" s="12" t="n"/>
      <c r="H895" s="14" t="n"/>
      <c r="I895" s="10" t="n"/>
      <c r="J895" s="11" t="n"/>
      <c r="K895" s="14" t="n"/>
      <c r="L895" s="10" t="n"/>
      <c r="M895" s="11" t="n"/>
      <c r="N895" s="14" t="n"/>
      <c r="O895" s="14" t="n"/>
      <c r="P895" s="13">
        <f>IF(OR(A895="",C895=""),"",IF(L895&lt;&gt;"","Returned",IF(I895="","Out",IF(NOW()&gt;I895+J895,"OVERDUE","Out"))))</f>
        <v/>
      </c>
      <c r="Q895" s="15">
        <f>IF(OR(A895="",B895=""),"",ROUND((IF(L895="",NOW(),L895+M895)-(A895+B895))*24,1))</f>
        <v/>
      </c>
      <c r="R895" s="16">
        <f>IF(OR(A895="",B895=""),"",A895+B895)</f>
        <v/>
      </c>
    </row>
    <row r="896">
      <c r="A896" s="10" t="n"/>
      <c r="B896" s="11" t="n"/>
      <c r="C896" s="12" t="n"/>
      <c r="D896" s="13">
        <f>IF(C896="","",IFERROR(VLOOKUP(C896,'Key inventory'!$A$5:$C$104,2,FALSE),""))</f>
        <v/>
      </c>
      <c r="E896" s="13">
        <f>IF(C896="","",IFERROR(VLOOKUP(C896,'Key inventory'!$A$5:$C$104,3,FALSE),""))</f>
        <v/>
      </c>
      <c r="F896" s="14" t="n"/>
      <c r="G896" s="12" t="n"/>
      <c r="H896" s="14" t="n"/>
      <c r="I896" s="10" t="n"/>
      <c r="J896" s="11" t="n"/>
      <c r="K896" s="14" t="n"/>
      <c r="L896" s="10" t="n"/>
      <c r="M896" s="11" t="n"/>
      <c r="N896" s="14" t="n"/>
      <c r="O896" s="14" t="n"/>
      <c r="P896" s="13">
        <f>IF(OR(A896="",C896=""),"",IF(L896&lt;&gt;"","Returned",IF(I896="","Out",IF(NOW()&gt;I896+J896,"OVERDUE","Out"))))</f>
        <v/>
      </c>
      <c r="Q896" s="15">
        <f>IF(OR(A896="",B896=""),"",ROUND((IF(L896="",NOW(),L896+M896)-(A896+B896))*24,1))</f>
        <v/>
      </c>
      <c r="R896" s="16">
        <f>IF(OR(A896="",B896=""),"",A896+B896)</f>
        <v/>
      </c>
    </row>
    <row r="897">
      <c r="A897" s="10" t="n"/>
      <c r="B897" s="11" t="n"/>
      <c r="C897" s="12" t="n"/>
      <c r="D897" s="13">
        <f>IF(C897="","",IFERROR(VLOOKUP(C897,'Key inventory'!$A$5:$C$104,2,FALSE),""))</f>
        <v/>
      </c>
      <c r="E897" s="13">
        <f>IF(C897="","",IFERROR(VLOOKUP(C897,'Key inventory'!$A$5:$C$104,3,FALSE),""))</f>
        <v/>
      </c>
      <c r="F897" s="14" t="n"/>
      <c r="G897" s="12" t="n"/>
      <c r="H897" s="14" t="n"/>
      <c r="I897" s="10" t="n"/>
      <c r="J897" s="11" t="n"/>
      <c r="K897" s="14" t="n"/>
      <c r="L897" s="10" t="n"/>
      <c r="M897" s="11" t="n"/>
      <c r="N897" s="14" t="n"/>
      <c r="O897" s="14" t="n"/>
      <c r="P897" s="13">
        <f>IF(OR(A897="",C897=""),"",IF(L897&lt;&gt;"","Returned",IF(I897="","Out",IF(NOW()&gt;I897+J897,"OVERDUE","Out"))))</f>
        <v/>
      </c>
      <c r="Q897" s="15">
        <f>IF(OR(A897="",B897=""),"",ROUND((IF(L897="",NOW(),L897+M897)-(A897+B897))*24,1))</f>
        <v/>
      </c>
      <c r="R897" s="16">
        <f>IF(OR(A897="",B897=""),"",A897+B897)</f>
        <v/>
      </c>
    </row>
    <row r="898">
      <c r="A898" s="10" t="n"/>
      <c r="B898" s="11" t="n"/>
      <c r="C898" s="12" t="n"/>
      <c r="D898" s="13">
        <f>IF(C898="","",IFERROR(VLOOKUP(C898,'Key inventory'!$A$5:$C$104,2,FALSE),""))</f>
        <v/>
      </c>
      <c r="E898" s="13">
        <f>IF(C898="","",IFERROR(VLOOKUP(C898,'Key inventory'!$A$5:$C$104,3,FALSE),""))</f>
        <v/>
      </c>
      <c r="F898" s="14" t="n"/>
      <c r="G898" s="12" t="n"/>
      <c r="H898" s="14" t="n"/>
      <c r="I898" s="10" t="n"/>
      <c r="J898" s="11" t="n"/>
      <c r="K898" s="14" t="n"/>
      <c r="L898" s="10" t="n"/>
      <c r="M898" s="11" t="n"/>
      <c r="N898" s="14" t="n"/>
      <c r="O898" s="14" t="n"/>
      <c r="P898" s="13">
        <f>IF(OR(A898="",C898=""),"",IF(L898&lt;&gt;"","Returned",IF(I898="","Out",IF(NOW()&gt;I898+J898,"OVERDUE","Out"))))</f>
        <v/>
      </c>
      <c r="Q898" s="15">
        <f>IF(OR(A898="",B898=""),"",ROUND((IF(L898="",NOW(),L898+M898)-(A898+B898))*24,1))</f>
        <v/>
      </c>
      <c r="R898" s="16">
        <f>IF(OR(A898="",B898=""),"",A898+B898)</f>
        <v/>
      </c>
    </row>
    <row r="899">
      <c r="A899" s="10" t="n"/>
      <c r="B899" s="11" t="n"/>
      <c r="C899" s="12" t="n"/>
      <c r="D899" s="13">
        <f>IF(C899="","",IFERROR(VLOOKUP(C899,'Key inventory'!$A$5:$C$104,2,FALSE),""))</f>
        <v/>
      </c>
      <c r="E899" s="13">
        <f>IF(C899="","",IFERROR(VLOOKUP(C899,'Key inventory'!$A$5:$C$104,3,FALSE),""))</f>
        <v/>
      </c>
      <c r="F899" s="14" t="n"/>
      <c r="G899" s="12" t="n"/>
      <c r="H899" s="14" t="n"/>
      <c r="I899" s="10" t="n"/>
      <c r="J899" s="11" t="n"/>
      <c r="K899" s="14" t="n"/>
      <c r="L899" s="10" t="n"/>
      <c r="M899" s="11" t="n"/>
      <c r="N899" s="14" t="n"/>
      <c r="O899" s="14" t="n"/>
      <c r="P899" s="13">
        <f>IF(OR(A899="",C899=""),"",IF(L899&lt;&gt;"","Returned",IF(I899="","Out",IF(NOW()&gt;I899+J899,"OVERDUE","Out"))))</f>
        <v/>
      </c>
      <c r="Q899" s="15">
        <f>IF(OR(A899="",B899=""),"",ROUND((IF(L899="",NOW(),L899+M899)-(A899+B899))*24,1))</f>
        <v/>
      </c>
      <c r="R899" s="16">
        <f>IF(OR(A899="",B899=""),"",A899+B899)</f>
        <v/>
      </c>
    </row>
    <row r="900">
      <c r="A900" s="10" t="n"/>
      <c r="B900" s="11" t="n"/>
      <c r="C900" s="12" t="n"/>
      <c r="D900" s="13">
        <f>IF(C900="","",IFERROR(VLOOKUP(C900,'Key inventory'!$A$5:$C$104,2,FALSE),""))</f>
        <v/>
      </c>
      <c r="E900" s="13">
        <f>IF(C900="","",IFERROR(VLOOKUP(C900,'Key inventory'!$A$5:$C$104,3,FALSE),""))</f>
        <v/>
      </c>
      <c r="F900" s="14" t="n"/>
      <c r="G900" s="12" t="n"/>
      <c r="H900" s="14" t="n"/>
      <c r="I900" s="10" t="n"/>
      <c r="J900" s="11" t="n"/>
      <c r="K900" s="14" t="n"/>
      <c r="L900" s="10" t="n"/>
      <c r="M900" s="11" t="n"/>
      <c r="N900" s="14" t="n"/>
      <c r="O900" s="14" t="n"/>
      <c r="P900" s="13">
        <f>IF(OR(A900="",C900=""),"",IF(L900&lt;&gt;"","Returned",IF(I900="","Out",IF(NOW()&gt;I900+J900,"OVERDUE","Out"))))</f>
        <v/>
      </c>
      <c r="Q900" s="15">
        <f>IF(OR(A900="",B900=""),"",ROUND((IF(L900="",NOW(),L900+M900)-(A900+B900))*24,1))</f>
        <v/>
      </c>
      <c r="R900" s="16">
        <f>IF(OR(A900="",B900=""),"",A900+B900)</f>
        <v/>
      </c>
    </row>
    <row r="901">
      <c r="A901" s="10" t="n"/>
      <c r="B901" s="11" t="n"/>
      <c r="C901" s="12" t="n"/>
      <c r="D901" s="13">
        <f>IF(C901="","",IFERROR(VLOOKUP(C901,'Key inventory'!$A$5:$C$104,2,FALSE),""))</f>
        <v/>
      </c>
      <c r="E901" s="13">
        <f>IF(C901="","",IFERROR(VLOOKUP(C901,'Key inventory'!$A$5:$C$104,3,FALSE),""))</f>
        <v/>
      </c>
      <c r="F901" s="14" t="n"/>
      <c r="G901" s="12" t="n"/>
      <c r="H901" s="14" t="n"/>
      <c r="I901" s="10" t="n"/>
      <c r="J901" s="11" t="n"/>
      <c r="K901" s="14" t="n"/>
      <c r="L901" s="10" t="n"/>
      <c r="M901" s="11" t="n"/>
      <c r="N901" s="14" t="n"/>
      <c r="O901" s="14" t="n"/>
      <c r="P901" s="13">
        <f>IF(OR(A901="",C901=""),"",IF(L901&lt;&gt;"","Returned",IF(I901="","Out",IF(NOW()&gt;I901+J901,"OVERDUE","Out"))))</f>
        <v/>
      </c>
      <c r="Q901" s="15">
        <f>IF(OR(A901="",B901=""),"",ROUND((IF(L901="",NOW(),L901+M901)-(A901+B901))*24,1))</f>
        <v/>
      </c>
      <c r="R901" s="16">
        <f>IF(OR(A901="",B901=""),"",A901+B901)</f>
        <v/>
      </c>
    </row>
    <row r="902">
      <c r="A902" s="10" t="n"/>
      <c r="B902" s="11" t="n"/>
      <c r="C902" s="12" t="n"/>
      <c r="D902" s="13">
        <f>IF(C902="","",IFERROR(VLOOKUP(C902,'Key inventory'!$A$5:$C$104,2,FALSE),""))</f>
        <v/>
      </c>
      <c r="E902" s="13">
        <f>IF(C902="","",IFERROR(VLOOKUP(C902,'Key inventory'!$A$5:$C$104,3,FALSE),""))</f>
        <v/>
      </c>
      <c r="F902" s="14" t="n"/>
      <c r="G902" s="12" t="n"/>
      <c r="H902" s="14" t="n"/>
      <c r="I902" s="10" t="n"/>
      <c r="J902" s="11" t="n"/>
      <c r="K902" s="14" t="n"/>
      <c r="L902" s="10" t="n"/>
      <c r="M902" s="11" t="n"/>
      <c r="N902" s="14" t="n"/>
      <c r="O902" s="14" t="n"/>
      <c r="P902" s="13">
        <f>IF(OR(A902="",C902=""),"",IF(L902&lt;&gt;"","Returned",IF(I902="","Out",IF(NOW()&gt;I902+J902,"OVERDUE","Out"))))</f>
        <v/>
      </c>
      <c r="Q902" s="15">
        <f>IF(OR(A902="",B902=""),"",ROUND((IF(L902="",NOW(),L902+M902)-(A902+B902))*24,1))</f>
        <v/>
      </c>
      <c r="R902" s="16">
        <f>IF(OR(A902="",B902=""),"",A902+B902)</f>
        <v/>
      </c>
    </row>
    <row r="903">
      <c r="A903" s="10" t="n"/>
      <c r="B903" s="11" t="n"/>
      <c r="C903" s="12" t="n"/>
      <c r="D903" s="13">
        <f>IF(C903="","",IFERROR(VLOOKUP(C903,'Key inventory'!$A$5:$C$104,2,FALSE),""))</f>
        <v/>
      </c>
      <c r="E903" s="13">
        <f>IF(C903="","",IFERROR(VLOOKUP(C903,'Key inventory'!$A$5:$C$104,3,FALSE),""))</f>
        <v/>
      </c>
      <c r="F903" s="14" t="n"/>
      <c r="G903" s="12" t="n"/>
      <c r="H903" s="14" t="n"/>
      <c r="I903" s="10" t="n"/>
      <c r="J903" s="11" t="n"/>
      <c r="K903" s="14" t="n"/>
      <c r="L903" s="10" t="n"/>
      <c r="M903" s="11" t="n"/>
      <c r="N903" s="14" t="n"/>
      <c r="O903" s="14" t="n"/>
      <c r="P903" s="13">
        <f>IF(OR(A903="",C903=""),"",IF(L903&lt;&gt;"","Returned",IF(I903="","Out",IF(NOW()&gt;I903+J903,"OVERDUE","Out"))))</f>
        <v/>
      </c>
      <c r="Q903" s="15">
        <f>IF(OR(A903="",B903=""),"",ROUND((IF(L903="",NOW(),L903+M903)-(A903+B903))*24,1))</f>
        <v/>
      </c>
      <c r="R903" s="16">
        <f>IF(OR(A903="",B903=""),"",A903+B903)</f>
        <v/>
      </c>
    </row>
    <row r="904">
      <c r="A904" s="10" t="n"/>
      <c r="B904" s="11" t="n"/>
      <c r="C904" s="12" t="n"/>
      <c r="D904" s="13">
        <f>IF(C904="","",IFERROR(VLOOKUP(C904,'Key inventory'!$A$5:$C$104,2,FALSE),""))</f>
        <v/>
      </c>
      <c r="E904" s="13">
        <f>IF(C904="","",IFERROR(VLOOKUP(C904,'Key inventory'!$A$5:$C$104,3,FALSE),""))</f>
        <v/>
      </c>
      <c r="F904" s="14" t="n"/>
      <c r="G904" s="12" t="n"/>
      <c r="H904" s="14" t="n"/>
      <c r="I904" s="10" t="n"/>
      <c r="J904" s="11" t="n"/>
      <c r="K904" s="14" t="n"/>
      <c r="L904" s="10" t="n"/>
      <c r="M904" s="11" t="n"/>
      <c r="N904" s="14" t="n"/>
      <c r="O904" s="14" t="n"/>
      <c r="P904" s="13">
        <f>IF(OR(A904="",C904=""),"",IF(L904&lt;&gt;"","Returned",IF(I904="","Out",IF(NOW()&gt;I904+J904,"OVERDUE","Out"))))</f>
        <v/>
      </c>
      <c r="Q904" s="15">
        <f>IF(OR(A904="",B904=""),"",ROUND((IF(L904="",NOW(),L904+M904)-(A904+B904))*24,1))</f>
        <v/>
      </c>
      <c r="R904" s="16">
        <f>IF(OR(A904="",B904=""),"",A904+B904)</f>
        <v/>
      </c>
    </row>
    <row r="905">
      <c r="A905" s="10" t="n"/>
      <c r="B905" s="11" t="n"/>
      <c r="C905" s="12" t="n"/>
      <c r="D905" s="13">
        <f>IF(C905="","",IFERROR(VLOOKUP(C905,'Key inventory'!$A$5:$C$104,2,FALSE),""))</f>
        <v/>
      </c>
      <c r="E905" s="13">
        <f>IF(C905="","",IFERROR(VLOOKUP(C905,'Key inventory'!$A$5:$C$104,3,FALSE),""))</f>
        <v/>
      </c>
      <c r="F905" s="14" t="n"/>
      <c r="G905" s="12" t="n"/>
      <c r="H905" s="14" t="n"/>
      <c r="I905" s="10" t="n"/>
      <c r="J905" s="11" t="n"/>
      <c r="K905" s="14" t="n"/>
      <c r="L905" s="10" t="n"/>
      <c r="M905" s="11" t="n"/>
      <c r="N905" s="14" t="n"/>
      <c r="O905" s="14" t="n"/>
      <c r="P905" s="13">
        <f>IF(OR(A905="",C905=""),"",IF(L905&lt;&gt;"","Returned",IF(I905="","Out",IF(NOW()&gt;I905+J905,"OVERDUE","Out"))))</f>
        <v/>
      </c>
      <c r="Q905" s="15">
        <f>IF(OR(A905="",B905=""),"",ROUND((IF(L905="",NOW(),L905+M905)-(A905+B905))*24,1))</f>
        <v/>
      </c>
      <c r="R905" s="16">
        <f>IF(OR(A905="",B905=""),"",A905+B905)</f>
        <v/>
      </c>
    </row>
    <row r="906">
      <c r="A906" s="10" t="n"/>
      <c r="B906" s="11" t="n"/>
      <c r="C906" s="12" t="n"/>
      <c r="D906" s="13">
        <f>IF(C906="","",IFERROR(VLOOKUP(C906,'Key inventory'!$A$5:$C$104,2,FALSE),""))</f>
        <v/>
      </c>
      <c r="E906" s="13">
        <f>IF(C906="","",IFERROR(VLOOKUP(C906,'Key inventory'!$A$5:$C$104,3,FALSE),""))</f>
        <v/>
      </c>
      <c r="F906" s="14" t="n"/>
      <c r="G906" s="12" t="n"/>
      <c r="H906" s="14" t="n"/>
      <c r="I906" s="10" t="n"/>
      <c r="J906" s="11" t="n"/>
      <c r="K906" s="14" t="n"/>
      <c r="L906" s="10" t="n"/>
      <c r="M906" s="11" t="n"/>
      <c r="N906" s="14" t="n"/>
      <c r="O906" s="14" t="n"/>
      <c r="P906" s="13">
        <f>IF(OR(A906="",C906=""),"",IF(L906&lt;&gt;"","Returned",IF(I906="","Out",IF(NOW()&gt;I906+J906,"OVERDUE","Out"))))</f>
        <v/>
      </c>
      <c r="Q906" s="15">
        <f>IF(OR(A906="",B906=""),"",ROUND((IF(L906="",NOW(),L906+M906)-(A906+B906))*24,1))</f>
        <v/>
      </c>
      <c r="R906" s="16">
        <f>IF(OR(A906="",B906=""),"",A906+B906)</f>
        <v/>
      </c>
    </row>
    <row r="907">
      <c r="A907" s="10" t="n"/>
      <c r="B907" s="11" t="n"/>
      <c r="C907" s="12" t="n"/>
      <c r="D907" s="13">
        <f>IF(C907="","",IFERROR(VLOOKUP(C907,'Key inventory'!$A$5:$C$104,2,FALSE),""))</f>
        <v/>
      </c>
      <c r="E907" s="13">
        <f>IF(C907="","",IFERROR(VLOOKUP(C907,'Key inventory'!$A$5:$C$104,3,FALSE),""))</f>
        <v/>
      </c>
      <c r="F907" s="14" t="n"/>
      <c r="G907" s="12" t="n"/>
      <c r="H907" s="14" t="n"/>
      <c r="I907" s="10" t="n"/>
      <c r="J907" s="11" t="n"/>
      <c r="K907" s="14" t="n"/>
      <c r="L907" s="10" t="n"/>
      <c r="M907" s="11" t="n"/>
      <c r="N907" s="14" t="n"/>
      <c r="O907" s="14" t="n"/>
      <c r="P907" s="13">
        <f>IF(OR(A907="",C907=""),"",IF(L907&lt;&gt;"","Returned",IF(I907="","Out",IF(NOW()&gt;I907+J907,"OVERDUE","Out"))))</f>
        <v/>
      </c>
      <c r="Q907" s="15">
        <f>IF(OR(A907="",B907=""),"",ROUND((IF(L907="",NOW(),L907+M907)-(A907+B907))*24,1))</f>
        <v/>
      </c>
      <c r="R907" s="16">
        <f>IF(OR(A907="",B907=""),"",A907+B907)</f>
        <v/>
      </c>
    </row>
    <row r="908">
      <c r="A908" s="10" t="n"/>
      <c r="B908" s="11" t="n"/>
      <c r="C908" s="12" t="n"/>
      <c r="D908" s="13">
        <f>IF(C908="","",IFERROR(VLOOKUP(C908,'Key inventory'!$A$5:$C$104,2,FALSE),""))</f>
        <v/>
      </c>
      <c r="E908" s="13">
        <f>IF(C908="","",IFERROR(VLOOKUP(C908,'Key inventory'!$A$5:$C$104,3,FALSE),""))</f>
        <v/>
      </c>
      <c r="F908" s="14" t="n"/>
      <c r="G908" s="12" t="n"/>
      <c r="H908" s="14" t="n"/>
      <c r="I908" s="10" t="n"/>
      <c r="J908" s="11" t="n"/>
      <c r="K908" s="14" t="n"/>
      <c r="L908" s="10" t="n"/>
      <c r="M908" s="11" t="n"/>
      <c r="N908" s="14" t="n"/>
      <c r="O908" s="14" t="n"/>
      <c r="P908" s="13">
        <f>IF(OR(A908="",C908=""),"",IF(L908&lt;&gt;"","Returned",IF(I908="","Out",IF(NOW()&gt;I908+J908,"OVERDUE","Out"))))</f>
        <v/>
      </c>
      <c r="Q908" s="15">
        <f>IF(OR(A908="",B908=""),"",ROUND((IF(L908="",NOW(),L908+M908)-(A908+B908))*24,1))</f>
        <v/>
      </c>
      <c r="R908" s="16">
        <f>IF(OR(A908="",B908=""),"",A908+B908)</f>
        <v/>
      </c>
    </row>
    <row r="909">
      <c r="A909" s="10" t="n"/>
      <c r="B909" s="11" t="n"/>
      <c r="C909" s="12" t="n"/>
      <c r="D909" s="13">
        <f>IF(C909="","",IFERROR(VLOOKUP(C909,'Key inventory'!$A$5:$C$104,2,FALSE),""))</f>
        <v/>
      </c>
      <c r="E909" s="13">
        <f>IF(C909="","",IFERROR(VLOOKUP(C909,'Key inventory'!$A$5:$C$104,3,FALSE),""))</f>
        <v/>
      </c>
      <c r="F909" s="14" t="n"/>
      <c r="G909" s="12" t="n"/>
      <c r="H909" s="14" t="n"/>
      <c r="I909" s="10" t="n"/>
      <c r="J909" s="11" t="n"/>
      <c r="K909" s="14" t="n"/>
      <c r="L909" s="10" t="n"/>
      <c r="M909" s="11" t="n"/>
      <c r="N909" s="14" t="n"/>
      <c r="O909" s="14" t="n"/>
      <c r="P909" s="13">
        <f>IF(OR(A909="",C909=""),"",IF(L909&lt;&gt;"","Returned",IF(I909="","Out",IF(NOW()&gt;I909+J909,"OVERDUE","Out"))))</f>
        <v/>
      </c>
      <c r="Q909" s="15">
        <f>IF(OR(A909="",B909=""),"",ROUND((IF(L909="",NOW(),L909+M909)-(A909+B909))*24,1))</f>
        <v/>
      </c>
      <c r="R909" s="16">
        <f>IF(OR(A909="",B909=""),"",A909+B909)</f>
        <v/>
      </c>
    </row>
    <row r="910">
      <c r="A910" s="10" t="n"/>
      <c r="B910" s="11" t="n"/>
      <c r="C910" s="12" t="n"/>
      <c r="D910" s="13">
        <f>IF(C910="","",IFERROR(VLOOKUP(C910,'Key inventory'!$A$5:$C$104,2,FALSE),""))</f>
        <v/>
      </c>
      <c r="E910" s="13">
        <f>IF(C910="","",IFERROR(VLOOKUP(C910,'Key inventory'!$A$5:$C$104,3,FALSE),""))</f>
        <v/>
      </c>
      <c r="F910" s="14" t="n"/>
      <c r="G910" s="12" t="n"/>
      <c r="H910" s="14" t="n"/>
      <c r="I910" s="10" t="n"/>
      <c r="J910" s="11" t="n"/>
      <c r="K910" s="14" t="n"/>
      <c r="L910" s="10" t="n"/>
      <c r="M910" s="11" t="n"/>
      <c r="N910" s="14" t="n"/>
      <c r="O910" s="14" t="n"/>
      <c r="P910" s="13">
        <f>IF(OR(A910="",C910=""),"",IF(L910&lt;&gt;"","Returned",IF(I910="","Out",IF(NOW()&gt;I910+J910,"OVERDUE","Out"))))</f>
        <v/>
      </c>
      <c r="Q910" s="15">
        <f>IF(OR(A910="",B910=""),"",ROUND((IF(L910="",NOW(),L910+M910)-(A910+B910))*24,1))</f>
        <v/>
      </c>
      <c r="R910" s="16">
        <f>IF(OR(A910="",B910=""),"",A910+B910)</f>
        <v/>
      </c>
    </row>
    <row r="911">
      <c r="A911" s="10" t="n"/>
      <c r="B911" s="11" t="n"/>
      <c r="C911" s="12" t="n"/>
      <c r="D911" s="13">
        <f>IF(C911="","",IFERROR(VLOOKUP(C911,'Key inventory'!$A$5:$C$104,2,FALSE),""))</f>
        <v/>
      </c>
      <c r="E911" s="13">
        <f>IF(C911="","",IFERROR(VLOOKUP(C911,'Key inventory'!$A$5:$C$104,3,FALSE),""))</f>
        <v/>
      </c>
      <c r="F911" s="14" t="n"/>
      <c r="G911" s="12" t="n"/>
      <c r="H911" s="14" t="n"/>
      <c r="I911" s="10" t="n"/>
      <c r="J911" s="11" t="n"/>
      <c r="K911" s="14" t="n"/>
      <c r="L911" s="10" t="n"/>
      <c r="M911" s="11" t="n"/>
      <c r="N911" s="14" t="n"/>
      <c r="O911" s="14" t="n"/>
      <c r="P911" s="13">
        <f>IF(OR(A911="",C911=""),"",IF(L911&lt;&gt;"","Returned",IF(I911="","Out",IF(NOW()&gt;I911+J911,"OVERDUE","Out"))))</f>
        <v/>
      </c>
      <c r="Q911" s="15">
        <f>IF(OR(A911="",B911=""),"",ROUND((IF(L911="",NOW(),L911+M911)-(A911+B911))*24,1))</f>
        <v/>
      </c>
      <c r="R911" s="16">
        <f>IF(OR(A911="",B911=""),"",A911+B911)</f>
        <v/>
      </c>
    </row>
    <row r="912">
      <c r="A912" s="10" t="n"/>
      <c r="B912" s="11" t="n"/>
      <c r="C912" s="12" t="n"/>
      <c r="D912" s="13">
        <f>IF(C912="","",IFERROR(VLOOKUP(C912,'Key inventory'!$A$5:$C$104,2,FALSE),""))</f>
        <v/>
      </c>
      <c r="E912" s="13">
        <f>IF(C912="","",IFERROR(VLOOKUP(C912,'Key inventory'!$A$5:$C$104,3,FALSE),""))</f>
        <v/>
      </c>
      <c r="F912" s="14" t="n"/>
      <c r="G912" s="12" t="n"/>
      <c r="H912" s="14" t="n"/>
      <c r="I912" s="10" t="n"/>
      <c r="J912" s="11" t="n"/>
      <c r="K912" s="14" t="n"/>
      <c r="L912" s="10" t="n"/>
      <c r="M912" s="11" t="n"/>
      <c r="N912" s="14" t="n"/>
      <c r="O912" s="14" t="n"/>
      <c r="P912" s="13">
        <f>IF(OR(A912="",C912=""),"",IF(L912&lt;&gt;"","Returned",IF(I912="","Out",IF(NOW()&gt;I912+J912,"OVERDUE","Out"))))</f>
        <v/>
      </c>
      <c r="Q912" s="15">
        <f>IF(OR(A912="",B912=""),"",ROUND((IF(L912="",NOW(),L912+M912)-(A912+B912))*24,1))</f>
        <v/>
      </c>
      <c r="R912" s="16">
        <f>IF(OR(A912="",B912=""),"",A912+B912)</f>
        <v/>
      </c>
    </row>
    <row r="913">
      <c r="A913" s="10" t="n"/>
      <c r="B913" s="11" t="n"/>
      <c r="C913" s="12" t="n"/>
      <c r="D913" s="13">
        <f>IF(C913="","",IFERROR(VLOOKUP(C913,'Key inventory'!$A$5:$C$104,2,FALSE),""))</f>
        <v/>
      </c>
      <c r="E913" s="13">
        <f>IF(C913="","",IFERROR(VLOOKUP(C913,'Key inventory'!$A$5:$C$104,3,FALSE),""))</f>
        <v/>
      </c>
      <c r="F913" s="14" t="n"/>
      <c r="G913" s="12" t="n"/>
      <c r="H913" s="14" t="n"/>
      <c r="I913" s="10" t="n"/>
      <c r="J913" s="11" t="n"/>
      <c r="K913" s="14" t="n"/>
      <c r="L913" s="10" t="n"/>
      <c r="M913" s="11" t="n"/>
      <c r="N913" s="14" t="n"/>
      <c r="O913" s="14" t="n"/>
      <c r="P913" s="13">
        <f>IF(OR(A913="",C913=""),"",IF(L913&lt;&gt;"","Returned",IF(I913="","Out",IF(NOW()&gt;I913+J913,"OVERDUE","Out"))))</f>
        <v/>
      </c>
      <c r="Q913" s="15">
        <f>IF(OR(A913="",B913=""),"",ROUND((IF(L913="",NOW(),L913+M913)-(A913+B913))*24,1))</f>
        <v/>
      </c>
      <c r="R913" s="16">
        <f>IF(OR(A913="",B913=""),"",A913+B913)</f>
        <v/>
      </c>
    </row>
    <row r="914">
      <c r="A914" s="10" t="n"/>
      <c r="B914" s="11" t="n"/>
      <c r="C914" s="12" t="n"/>
      <c r="D914" s="13">
        <f>IF(C914="","",IFERROR(VLOOKUP(C914,'Key inventory'!$A$5:$C$104,2,FALSE),""))</f>
        <v/>
      </c>
      <c r="E914" s="13">
        <f>IF(C914="","",IFERROR(VLOOKUP(C914,'Key inventory'!$A$5:$C$104,3,FALSE),""))</f>
        <v/>
      </c>
      <c r="F914" s="14" t="n"/>
      <c r="G914" s="12" t="n"/>
      <c r="H914" s="14" t="n"/>
      <c r="I914" s="10" t="n"/>
      <c r="J914" s="11" t="n"/>
      <c r="K914" s="14" t="n"/>
      <c r="L914" s="10" t="n"/>
      <c r="M914" s="11" t="n"/>
      <c r="N914" s="14" t="n"/>
      <c r="O914" s="14" t="n"/>
      <c r="P914" s="13">
        <f>IF(OR(A914="",C914=""),"",IF(L914&lt;&gt;"","Returned",IF(I914="","Out",IF(NOW()&gt;I914+J914,"OVERDUE","Out"))))</f>
        <v/>
      </c>
      <c r="Q914" s="15">
        <f>IF(OR(A914="",B914=""),"",ROUND((IF(L914="",NOW(),L914+M914)-(A914+B914))*24,1))</f>
        <v/>
      </c>
      <c r="R914" s="16">
        <f>IF(OR(A914="",B914=""),"",A914+B914)</f>
        <v/>
      </c>
    </row>
    <row r="915">
      <c r="A915" s="10" t="n"/>
      <c r="B915" s="11" t="n"/>
      <c r="C915" s="12" t="n"/>
      <c r="D915" s="13">
        <f>IF(C915="","",IFERROR(VLOOKUP(C915,'Key inventory'!$A$5:$C$104,2,FALSE),""))</f>
        <v/>
      </c>
      <c r="E915" s="13">
        <f>IF(C915="","",IFERROR(VLOOKUP(C915,'Key inventory'!$A$5:$C$104,3,FALSE),""))</f>
        <v/>
      </c>
      <c r="F915" s="14" t="n"/>
      <c r="G915" s="12" t="n"/>
      <c r="H915" s="14" t="n"/>
      <c r="I915" s="10" t="n"/>
      <c r="J915" s="11" t="n"/>
      <c r="K915" s="14" t="n"/>
      <c r="L915" s="10" t="n"/>
      <c r="M915" s="11" t="n"/>
      <c r="N915" s="14" t="n"/>
      <c r="O915" s="14" t="n"/>
      <c r="P915" s="13">
        <f>IF(OR(A915="",C915=""),"",IF(L915&lt;&gt;"","Returned",IF(I915="","Out",IF(NOW()&gt;I915+J915,"OVERDUE","Out"))))</f>
        <v/>
      </c>
      <c r="Q915" s="15">
        <f>IF(OR(A915="",B915=""),"",ROUND((IF(L915="",NOW(),L915+M915)-(A915+B915))*24,1))</f>
        <v/>
      </c>
      <c r="R915" s="16">
        <f>IF(OR(A915="",B915=""),"",A915+B915)</f>
        <v/>
      </c>
    </row>
    <row r="916">
      <c r="A916" s="10" t="n"/>
      <c r="B916" s="11" t="n"/>
      <c r="C916" s="12" t="n"/>
      <c r="D916" s="13">
        <f>IF(C916="","",IFERROR(VLOOKUP(C916,'Key inventory'!$A$5:$C$104,2,FALSE),""))</f>
        <v/>
      </c>
      <c r="E916" s="13">
        <f>IF(C916="","",IFERROR(VLOOKUP(C916,'Key inventory'!$A$5:$C$104,3,FALSE),""))</f>
        <v/>
      </c>
      <c r="F916" s="14" t="n"/>
      <c r="G916" s="12" t="n"/>
      <c r="H916" s="14" t="n"/>
      <c r="I916" s="10" t="n"/>
      <c r="J916" s="11" t="n"/>
      <c r="K916" s="14" t="n"/>
      <c r="L916" s="10" t="n"/>
      <c r="M916" s="11" t="n"/>
      <c r="N916" s="14" t="n"/>
      <c r="O916" s="14" t="n"/>
      <c r="P916" s="13">
        <f>IF(OR(A916="",C916=""),"",IF(L916&lt;&gt;"","Returned",IF(I916="","Out",IF(NOW()&gt;I916+J916,"OVERDUE","Out"))))</f>
        <v/>
      </c>
      <c r="Q916" s="15">
        <f>IF(OR(A916="",B916=""),"",ROUND((IF(L916="",NOW(),L916+M916)-(A916+B916))*24,1))</f>
        <v/>
      </c>
      <c r="R916" s="16">
        <f>IF(OR(A916="",B916=""),"",A916+B916)</f>
        <v/>
      </c>
    </row>
    <row r="917">
      <c r="A917" s="10" t="n"/>
      <c r="B917" s="11" t="n"/>
      <c r="C917" s="12" t="n"/>
      <c r="D917" s="13">
        <f>IF(C917="","",IFERROR(VLOOKUP(C917,'Key inventory'!$A$5:$C$104,2,FALSE),""))</f>
        <v/>
      </c>
      <c r="E917" s="13">
        <f>IF(C917="","",IFERROR(VLOOKUP(C917,'Key inventory'!$A$5:$C$104,3,FALSE),""))</f>
        <v/>
      </c>
      <c r="F917" s="14" t="n"/>
      <c r="G917" s="12" t="n"/>
      <c r="H917" s="14" t="n"/>
      <c r="I917" s="10" t="n"/>
      <c r="J917" s="11" t="n"/>
      <c r="K917" s="14" t="n"/>
      <c r="L917" s="10" t="n"/>
      <c r="M917" s="11" t="n"/>
      <c r="N917" s="14" t="n"/>
      <c r="O917" s="14" t="n"/>
      <c r="P917" s="13">
        <f>IF(OR(A917="",C917=""),"",IF(L917&lt;&gt;"","Returned",IF(I917="","Out",IF(NOW()&gt;I917+J917,"OVERDUE","Out"))))</f>
        <v/>
      </c>
      <c r="Q917" s="15">
        <f>IF(OR(A917="",B917=""),"",ROUND((IF(L917="",NOW(),L917+M917)-(A917+B917))*24,1))</f>
        <v/>
      </c>
      <c r="R917" s="16">
        <f>IF(OR(A917="",B917=""),"",A917+B917)</f>
        <v/>
      </c>
    </row>
    <row r="918">
      <c r="A918" s="10" t="n"/>
      <c r="B918" s="11" t="n"/>
      <c r="C918" s="12" t="n"/>
      <c r="D918" s="13">
        <f>IF(C918="","",IFERROR(VLOOKUP(C918,'Key inventory'!$A$5:$C$104,2,FALSE),""))</f>
        <v/>
      </c>
      <c r="E918" s="13">
        <f>IF(C918="","",IFERROR(VLOOKUP(C918,'Key inventory'!$A$5:$C$104,3,FALSE),""))</f>
        <v/>
      </c>
      <c r="F918" s="14" t="n"/>
      <c r="G918" s="12" t="n"/>
      <c r="H918" s="14" t="n"/>
      <c r="I918" s="10" t="n"/>
      <c r="J918" s="11" t="n"/>
      <c r="K918" s="14" t="n"/>
      <c r="L918" s="10" t="n"/>
      <c r="M918" s="11" t="n"/>
      <c r="N918" s="14" t="n"/>
      <c r="O918" s="14" t="n"/>
      <c r="P918" s="13">
        <f>IF(OR(A918="",C918=""),"",IF(L918&lt;&gt;"","Returned",IF(I918="","Out",IF(NOW()&gt;I918+J918,"OVERDUE","Out"))))</f>
        <v/>
      </c>
      <c r="Q918" s="15">
        <f>IF(OR(A918="",B918=""),"",ROUND((IF(L918="",NOW(),L918+M918)-(A918+B918))*24,1))</f>
        <v/>
      </c>
      <c r="R918" s="16">
        <f>IF(OR(A918="",B918=""),"",A918+B918)</f>
        <v/>
      </c>
    </row>
    <row r="919">
      <c r="A919" s="10" t="n"/>
      <c r="B919" s="11" t="n"/>
      <c r="C919" s="12" t="n"/>
      <c r="D919" s="13">
        <f>IF(C919="","",IFERROR(VLOOKUP(C919,'Key inventory'!$A$5:$C$104,2,FALSE),""))</f>
        <v/>
      </c>
      <c r="E919" s="13">
        <f>IF(C919="","",IFERROR(VLOOKUP(C919,'Key inventory'!$A$5:$C$104,3,FALSE),""))</f>
        <v/>
      </c>
      <c r="F919" s="14" t="n"/>
      <c r="G919" s="12" t="n"/>
      <c r="H919" s="14" t="n"/>
      <c r="I919" s="10" t="n"/>
      <c r="J919" s="11" t="n"/>
      <c r="K919" s="14" t="n"/>
      <c r="L919" s="10" t="n"/>
      <c r="M919" s="11" t="n"/>
      <c r="N919" s="14" t="n"/>
      <c r="O919" s="14" t="n"/>
      <c r="P919" s="13">
        <f>IF(OR(A919="",C919=""),"",IF(L919&lt;&gt;"","Returned",IF(I919="","Out",IF(NOW()&gt;I919+J919,"OVERDUE","Out"))))</f>
        <v/>
      </c>
      <c r="Q919" s="15">
        <f>IF(OR(A919="",B919=""),"",ROUND((IF(L919="",NOW(),L919+M919)-(A919+B919))*24,1))</f>
        <v/>
      </c>
      <c r="R919" s="16">
        <f>IF(OR(A919="",B919=""),"",A919+B919)</f>
        <v/>
      </c>
    </row>
    <row r="920">
      <c r="A920" s="10" t="n"/>
      <c r="B920" s="11" t="n"/>
      <c r="C920" s="12" t="n"/>
      <c r="D920" s="13">
        <f>IF(C920="","",IFERROR(VLOOKUP(C920,'Key inventory'!$A$5:$C$104,2,FALSE),""))</f>
        <v/>
      </c>
      <c r="E920" s="13">
        <f>IF(C920="","",IFERROR(VLOOKUP(C920,'Key inventory'!$A$5:$C$104,3,FALSE),""))</f>
        <v/>
      </c>
      <c r="F920" s="14" t="n"/>
      <c r="G920" s="12" t="n"/>
      <c r="H920" s="14" t="n"/>
      <c r="I920" s="10" t="n"/>
      <c r="J920" s="11" t="n"/>
      <c r="K920" s="14" t="n"/>
      <c r="L920" s="10" t="n"/>
      <c r="M920" s="11" t="n"/>
      <c r="N920" s="14" t="n"/>
      <c r="O920" s="14" t="n"/>
      <c r="P920" s="13">
        <f>IF(OR(A920="",C920=""),"",IF(L920&lt;&gt;"","Returned",IF(I920="","Out",IF(NOW()&gt;I920+J920,"OVERDUE","Out"))))</f>
        <v/>
      </c>
      <c r="Q920" s="15">
        <f>IF(OR(A920="",B920=""),"",ROUND((IF(L920="",NOW(),L920+M920)-(A920+B920))*24,1))</f>
        <v/>
      </c>
      <c r="R920" s="16">
        <f>IF(OR(A920="",B920=""),"",A920+B920)</f>
        <v/>
      </c>
    </row>
    <row r="921">
      <c r="A921" s="10" t="n"/>
      <c r="B921" s="11" t="n"/>
      <c r="C921" s="12" t="n"/>
      <c r="D921" s="13">
        <f>IF(C921="","",IFERROR(VLOOKUP(C921,'Key inventory'!$A$5:$C$104,2,FALSE),""))</f>
        <v/>
      </c>
      <c r="E921" s="13">
        <f>IF(C921="","",IFERROR(VLOOKUP(C921,'Key inventory'!$A$5:$C$104,3,FALSE),""))</f>
        <v/>
      </c>
      <c r="F921" s="14" t="n"/>
      <c r="G921" s="12" t="n"/>
      <c r="H921" s="14" t="n"/>
      <c r="I921" s="10" t="n"/>
      <c r="J921" s="11" t="n"/>
      <c r="K921" s="14" t="n"/>
      <c r="L921" s="10" t="n"/>
      <c r="M921" s="11" t="n"/>
      <c r="N921" s="14" t="n"/>
      <c r="O921" s="14" t="n"/>
      <c r="P921" s="13">
        <f>IF(OR(A921="",C921=""),"",IF(L921&lt;&gt;"","Returned",IF(I921="","Out",IF(NOW()&gt;I921+J921,"OVERDUE","Out"))))</f>
        <v/>
      </c>
      <c r="Q921" s="15">
        <f>IF(OR(A921="",B921=""),"",ROUND((IF(L921="",NOW(),L921+M921)-(A921+B921))*24,1))</f>
        <v/>
      </c>
      <c r="R921" s="16">
        <f>IF(OR(A921="",B921=""),"",A921+B921)</f>
        <v/>
      </c>
    </row>
    <row r="922">
      <c r="A922" s="10" t="n"/>
      <c r="B922" s="11" t="n"/>
      <c r="C922" s="12" t="n"/>
      <c r="D922" s="13">
        <f>IF(C922="","",IFERROR(VLOOKUP(C922,'Key inventory'!$A$5:$C$104,2,FALSE),""))</f>
        <v/>
      </c>
      <c r="E922" s="13">
        <f>IF(C922="","",IFERROR(VLOOKUP(C922,'Key inventory'!$A$5:$C$104,3,FALSE),""))</f>
        <v/>
      </c>
      <c r="F922" s="14" t="n"/>
      <c r="G922" s="12" t="n"/>
      <c r="H922" s="14" t="n"/>
      <c r="I922" s="10" t="n"/>
      <c r="J922" s="11" t="n"/>
      <c r="K922" s="14" t="n"/>
      <c r="L922" s="10" t="n"/>
      <c r="M922" s="11" t="n"/>
      <c r="N922" s="14" t="n"/>
      <c r="O922" s="14" t="n"/>
      <c r="P922" s="13">
        <f>IF(OR(A922="",C922=""),"",IF(L922&lt;&gt;"","Returned",IF(I922="","Out",IF(NOW()&gt;I922+J922,"OVERDUE","Out"))))</f>
        <v/>
      </c>
      <c r="Q922" s="15">
        <f>IF(OR(A922="",B922=""),"",ROUND((IF(L922="",NOW(),L922+M922)-(A922+B922))*24,1))</f>
        <v/>
      </c>
      <c r="R922" s="16">
        <f>IF(OR(A922="",B922=""),"",A922+B922)</f>
        <v/>
      </c>
    </row>
    <row r="923">
      <c r="A923" s="10" t="n"/>
      <c r="B923" s="11" t="n"/>
      <c r="C923" s="12" t="n"/>
      <c r="D923" s="13">
        <f>IF(C923="","",IFERROR(VLOOKUP(C923,'Key inventory'!$A$5:$C$104,2,FALSE),""))</f>
        <v/>
      </c>
      <c r="E923" s="13">
        <f>IF(C923="","",IFERROR(VLOOKUP(C923,'Key inventory'!$A$5:$C$104,3,FALSE),""))</f>
        <v/>
      </c>
      <c r="F923" s="14" t="n"/>
      <c r="G923" s="12" t="n"/>
      <c r="H923" s="14" t="n"/>
      <c r="I923" s="10" t="n"/>
      <c r="J923" s="11" t="n"/>
      <c r="K923" s="14" t="n"/>
      <c r="L923" s="10" t="n"/>
      <c r="M923" s="11" t="n"/>
      <c r="N923" s="14" t="n"/>
      <c r="O923" s="14" t="n"/>
      <c r="P923" s="13">
        <f>IF(OR(A923="",C923=""),"",IF(L923&lt;&gt;"","Returned",IF(I923="","Out",IF(NOW()&gt;I923+J923,"OVERDUE","Out"))))</f>
        <v/>
      </c>
      <c r="Q923" s="15">
        <f>IF(OR(A923="",B923=""),"",ROUND((IF(L923="",NOW(),L923+M923)-(A923+B923))*24,1))</f>
        <v/>
      </c>
      <c r="R923" s="16">
        <f>IF(OR(A923="",B923=""),"",A923+B923)</f>
        <v/>
      </c>
    </row>
    <row r="924">
      <c r="A924" s="10" t="n"/>
      <c r="B924" s="11" t="n"/>
      <c r="C924" s="12" t="n"/>
      <c r="D924" s="13">
        <f>IF(C924="","",IFERROR(VLOOKUP(C924,'Key inventory'!$A$5:$C$104,2,FALSE),""))</f>
        <v/>
      </c>
      <c r="E924" s="13">
        <f>IF(C924="","",IFERROR(VLOOKUP(C924,'Key inventory'!$A$5:$C$104,3,FALSE),""))</f>
        <v/>
      </c>
      <c r="F924" s="14" t="n"/>
      <c r="G924" s="12" t="n"/>
      <c r="H924" s="14" t="n"/>
      <c r="I924" s="10" t="n"/>
      <c r="J924" s="11" t="n"/>
      <c r="K924" s="14" t="n"/>
      <c r="L924" s="10" t="n"/>
      <c r="M924" s="11" t="n"/>
      <c r="N924" s="14" t="n"/>
      <c r="O924" s="14" t="n"/>
      <c r="P924" s="13">
        <f>IF(OR(A924="",C924=""),"",IF(L924&lt;&gt;"","Returned",IF(I924="","Out",IF(NOW()&gt;I924+J924,"OVERDUE","Out"))))</f>
        <v/>
      </c>
      <c r="Q924" s="15">
        <f>IF(OR(A924="",B924=""),"",ROUND((IF(L924="",NOW(),L924+M924)-(A924+B924))*24,1))</f>
        <v/>
      </c>
      <c r="R924" s="16">
        <f>IF(OR(A924="",B924=""),"",A924+B924)</f>
        <v/>
      </c>
    </row>
    <row r="925">
      <c r="A925" s="10" t="n"/>
      <c r="B925" s="11" t="n"/>
      <c r="C925" s="12" t="n"/>
      <c r="D925" s="13">
        <f>IF(C925="","",IFERROR(VLOOKUP(C925,'Key inventory'!$A$5:$C$104,2,FALSE),""))</f>
        <v/>
      </c>
      <c r="E925" s="13">
        <f>IF(C925="","",IFERROR(VLOOKUP(C925,'Key inventory'!$A$5:$C$104,3,FALSE),""))</f>
        <v/>
      </c>
      <c r="F925" s="14" t="n"/>
      <c r="G925" s="12" t="n"/>
      <c r="H925" s="14" t="n"/>
      <c r="I925" s="10" t="n"/>
      <c r="J925" s="11" t="n"/>
      <c r="K925" s="14" t="n"/>
      <c r="L925" s="10" t="n"/>
      <c r="M925" s="11" t="n"/>
      <c r="N925" s="14" t="n"/>
      <c r="O925" s="14" t="n"/>
      <c r="P925" s="13">
        <f>IF(OR(A925="",C925=""),"",IF(L925&lt;&gt;"","Returned",IF(I925="","Out",IF(NOW()&gt;I925+J925,"OVERDUE","Out"))))</f>
        <v/>
      </c>
      <c r="Q925" s="15">
        <f>IF(OR(A925="",B925=""),"",ROUND((IF(L925="",NOW(),L925+M925)-(A925+B925))*24,1))</f>
        <v/>
      </c>
      <c r="R925" s="16">
        <f>IF(OR(A925="",B925=""),"",A925+B925)</f>
        <v/>
      </c>
    </row>
    <row r="926">
      <c r="A926" s="10" t="n"/>
      <c r="B926" s="11" t="n"/>
      <c r="C926" s="12" t="n"/>
      <c r="D926" s="13">
        <f>IF(C926="","",IFERROR(VLOOKUP(C926,'Key inventory'!$A$5:$C$104,2,FALSE),""))</f>
        <v/>
      </c>
      <c r="E926" s="13">
        <f>IF(C926="","",IFERROR(VLOOKUP(C926,'Key inventory'!$A$5:$C$104,3,FALSE),""))</f>
        <v/>
      </c>
      <c r="F926" s="14" t="n"/>
      <c r="G926" s="12" t="n"/>
      <c r="H926" s="14" t="n"/>
      <c r="I926" s="10" t="n"/>
      <c r="J926" s="11" t="n"/>
      <c r="K926" s="14" t="n"/>
      <c r="L926" s="10" t="n"/>
      <c r="M926" s="11" t="n"/>
      <c r="N926" s="14" t="n"/>
      <c r="O926" s="14" t="n"/>
      <c r="P926" s="13">
        <f>IF(OR(A926="",C926=""),"",IF(L926&lt;&gt;"","Returned",IF(I926="","Out",IF(NOW()&gt;I926+J926,"OVERDUE","Out"))))</f>
        <v/>
      </c>
      <c r="Q926" s="15">
        <f>IF(OR(A926="",B926=""),"",ROUND((IF(L926="",NOW(),L926+M926)-(A926+B926))*24,1))</f>
        <v/>
      </c>
      <c r="R926" s="16">
        <f>IF(OR(A926="",B926=""),"",A926+B926)</f>
        <v/>
      </c>
    </row>
    <row r="927">
      <c r="A927" s="10" t="n"/>
      <c r="B927" s="11" t="n"/>
      <c r="C927" s="12" t="n"/>
      <c r="D927" s="13">
        <f>IF(C927="","",IFERROR(VLOOKUP(C927,'Key inventory'!$A$5:$C$104,2,FALSE),""))</f>
        <v/>
      </c>
      <c r="E927" s="13">
        <f>IF(C927="","",IFERROR(VLOOKUP(C927,'Key inventory'!$A$5:$C$104,3,FALSE),""))</f>
        <v/>
      </c>
      <c r="F927" s="14" t="n"/>
      <c r="G927" s="12" t="n"/>
      <c r="H927" s="14" t="n"/>
      <c r="I927" s="10" t="n"/>
      <c r="J927" s="11" t="n"/>
      <c r="K927" s="14" t="n"/>
      <c r="L927" s="10" t="n"/>
      <c r="M927" s="11" t="n"/>
      <c r="N927" s="14" t="n"/>
      <c r="O927" s="14" t="n"/>
      <c r="P927" s="13">
        <f>IF(OR(A927="",C927=""),"",IF(L927&lt;&gt;"","Returned",IF(I927="","Out",IF(NOW()&gt;I927+J927,"OVERDUE","Out"))))</f>
        <v/>
      </c>
      <c r="Q927" s="15">
        <f>IF(OR(A927="",B927=""),"",ROUND((IF(L927="",NOW(),L927+M927)-(A927+B927))*24,1))</f>
        <v/>
      </c>
      <c r="R927" s="16">
        <f>IF(OR(A927="",B927=""),"",A927+B927)</f>
        <v/>
      </c>
    </row>
    <row r="928">
      <c r="A928" s="10" t="n"/>
      <c r="B928" s="11" t="n"/>
      <c r="C928" s="12" t="n"/>
      <c r="D928" s="13">
        <f>IF(C928="","",IFERROR(VLOOKUP(C928,'Key inventory'!$A$5:$C$104,2,FALSE),""))</f>
        <v/>
      </c>
      <c r="E928" s="13">
        <f>IF(C928="","",IFERROR(VLOOKUP(C928,'Key inventory'!$A$5:$C$104,3,FALSE),""))</f>
        <v/>
      </c>
      <c r="F928" s="14" t="n"/>
      <c r="G928" s="12" t="n"/>
      <c r="H928" s="14" t="n"/>
      <c r="I928" s="10" t="n"/>
      <c r="J928" s="11" t="n"/>
      <c r="K928" s="14" t="n"/>
      <c r="L928" s="10" t="n"/>
      <c r="M928" s="11" t="n"/>
      <c r="N928" s="14" t="n"/>
      <c r="O928" s="14" t="n"/>
      <c r="P928" s="13">
        <f>IF(OR(A928="",C928=""),"",IF(L928&lt;&gt;"","Returned",IF(I928="","Out",IF(NOW()&gt;I928+J928,"OVERDUE","Out"))))</f>
        <v/>
      </c>
      <c r="Q928" s="15">
        <f>IF(OR(A928="",B928=""),"",ROUND((IF(L928="",NOW(),L928+M928)-(A928+B928))*24,1))</f>
        <v/>
      </c>
      <c r="R928" s="16">
        <f>IF(OR(A928="",B928=""),"",A928+B928)</f>
        <v/>
      </c>
    </row>
    <row r="929">
      <c r="A929" s="10" t="n"/>
      <c r="B929" s="11" t="n"/>
      <c r="C929" s="12" t="n"/>
      <c r="D929" s="13">
        <f>IF(C929="","",IFERROR(VLOOKUP(C929,'Key inventory'!$A$5:$C$104,2,FALSE),""))</f>
        <v/>
      </c>
      <c r="E929" s="13">
        <f>IF(C929="","",IFERROR(VLOOKUP(C929,'Key inventory'!$A$5:$C$104,3,FALSE),""))</f>
        <v/>
      </c>
      <c r="F929" s="14" t="n"/>
      <c r="G929" s="12" t="n"/>
      <c r="H929" s="14" t="n"/>
      <c r="I929" s="10" t="n"/>
      <c r="J929" s="11" t="n"/>
      <c r="K929" s="14" t="n"/>
      <c r="L929" s="10" t="n"/>
      <c r="M929" s="11" t="n"/>
      <c r="N929" s="14" t="n"/>
      <c r="O929" s="14" t="n"/>
      <c r="P929" s="13">
        <f>IF(OR(A929="",C929=""),"",IF(L929&lt;&gt;"","Returned",IF(I929="","Out",IF(NOW()&gt;I929+J929,"OVERDUE","Out"))))</f>
        <v/>
      </c>
      <c r="Q929" s="15">
        <f>IF(OR(A929="",B929=""),"",ROUND((IF(L929="",NOW(),L929+M929)-(A929+B929))*24,1))</f>
        <v/>
      </c>
      <c r="R929" s="16">
        <f>IF(OR(A929="",B929=""),"",A929+B929)</f>
        <v/>
      </c>
    </row>
    <row r="930">
      <c r="A930" s="10" t="n"/>
      <c r="B930" s="11" t="n"/>
      <c r="C930" s="12" t="n"/>
      <c r="D930" s="13">
        <f>IF(C930="","",IFERROR(VLOOKUP(C930,'Key inventory'!$A$5:$C$104,2,FALSE),""))</f>
        <v/>
      </c>
      <c r="E930" s="13">
        <f>IF(C930="","",IFERROR(VLOOKUP(C930,'Key inventory'!$A$5:$C$104,3,FALSE),""))</f>
        <v/>
      </c>
      <c r="F930" s="14" t="n"/>
      <c r="G930" s="12" t="n"/>
      <c r="H930" s="14" t="n"/>
      <c r="I930" s="10" t="n"/>
      <c r="J930" s="11" t="n"/>
      <c r="K930" s="14" t="n"/>
      <c r="L930" s="10" t="n"/>
      <c r="M930" s="11" t="n"/>
      <c r="N930" s="14" t="n"/>
      <c r="O930" s="14" t="n"/>
      <c r="P930" s="13">
        <f>IF(OR(A930="",C930=""),"",IF(L930&lt;&gt;"","Returned",IF(I930="","Out",IF(NOW()&gt;I930+J930,"OVERDUE","Out"))))</f>
        <v/>
      </c>
      <c r="Q930" s="15">
        <f>IF(OR(A930="",B930=""),"",ROUND((IF(L930="",NOW(),L930+M930)-(A930+B930))*24,1))</f>
        <v/>
      </c>
      <c r="R930" s="16">
        <f>IF(OR(A930="",B930=""),"",A930+B930)</f>
        <v/>
      </c>
    </row>
    <row r="931">
      <c r="A931" s="10" t="n"/>
      <c r="B931" s="11" t="n"/>
      <c r="C931" s="12" t="n"/>
      <c r="D931" s="13">
        <f>IF(C931="","",IFERROR(VLOOKUP(C931,'Key inventory'!$A$5:$C$104,2,FALSE),""))</f>
        <v/>
      </c>
      <c r="E931" s="13">
        <f>IF(C931="","",IFERROR(VLOOKUP(C931,'Key inventory'!$A$5:$C$104,3,FALSE),""))</f>
        <v/>
      </c>
      <c r="F931" s="14" t="n"/>
      <c r="G931" s="12" t="n"/>
      <c r="H931" s="14" t="n"/>
      <c r="I931" s="10" t="n"/>
      <c r="J931" s="11" t="n"/>
      <c r="K931" s="14" t="n"/>
      <c r="L931" s="10" t="n"/>
      <c r="M931" s="11" t="n"/>
      <c r="N931" s="14" t="n"/>
      <c r="O931" s="14" t="n"/>
      <c r="P931" s="13">
        <f>IF(OR(A931="",C931=""),"",IF(L931&lt;&gt;"","Returned",IF(I931="","Out",IF(NOW()&gt;I931+J931,"OVERDUE","Out"))))</f>
        <v/>
      </c>
      <c r="Q931" s="15">
        <f>IF(OR(A931="",B931=""),"",ROUND((IF(L931="",NOW(),L931+M931)-(A931+B931))*24,1))</f>
        <v/>
      </c>
      <c r="R931" s="16">
        <f>IF(OR(A931="",B931=""),"",A931+B931)</f>
        <v/>
      </c>
    </row>
    <row r="932">
      <c r="A932" s="10" t="n"/>
      <c r="B932" s="11" t="n"/>
      <c r="C932" s="12" t="n"/>
      <c r="D932" s="13">
        <f>IF(C932="","",IFERROR(VLOOKUP(C932,'Key inventory'!$A$5:$C$104,2,FALSE),""))</f>
        <v/>
      </c>
      <c r="E932" s="13">
        <f>IF(C932="","",IFERROR(VLOOKUP(C932,'Key inventory'!$A$5:$C$104,3,FALSE),""))</f>
        <v/>
      </c>
      <c r="F932" s="14" t="n"/>
      <c r="G932" s="12" t="n"/>
      <c r="H932" s="14" t="n"/>
      <c r="I932" s="10" t="n"/>
      <c r="J932" s="11" t="n"/>
      <c r="K932" s="14" t="n"/>
      <c r="L932" s="10" t="n"/>
      <c r="M932" s="11" t="n"/>
      <c r="N932" s="14" t="n"/>
      <c r="O932" s="14" t="n"/>
      <c r="P932" s="13">
        <f>IF(OR(A932="",C932=""),"",IF(L932&lt;&gt;"","Returned",IF(I932="","Out",IF(NOW()&gt;I932+J932,"OVERDUE","Out"))))</f>
        <v/>
      </c>
      <c r="Q932" s="15">
        <f>IF(OR(A932="",B932=""),"",ROUND((IF(L932="",NOW(),L932+M932)-(A932+B932))*24,1))</f>
        <v/>
      </c>
      <c r="R932" s="16">
        <f>IF(OR(A932="",B932=""),"",A932+B932)</f>
        <v/>
      </c>
    </row>
    <row r="933">
      <c r="A933" s="10" t="n"/>
      <c r="B933" s="11" t="n"/>
      <c r="C933" s="12" t="n"/>
      <c r="D933" s="13">
        <f>IF(C933="","",IFERROR(VLOOKUP(C933,'Key inventory'!$A$5:$C$104,2,FALSE),""))</f>
        <v/>
      </c>
      <c r="E933" s="13">
        <f>IF(C933="","",IFERROR(VLOOKUP(C933,'Key inventory'!$A$5:$C$104,3,FALSE),""))</f>
        <v/>
      </c>
      <c r="F933" s="14" t="n"/>
      <c r="G933" s="12" t="n"/>
      <c r="H933" s="14" t="n"/>
      <c r="I933" s="10" t="n"/>
      <c r="J933" s="11" t="n"/>
      <c r="K933" s="14" t="n"/>
      <c r="L933" s="10" t="n"/>
      <c r="M933" s="11" t="n"/>
      <c r="N933" s="14" t="n"/>
      <c r="O933" s="14" t="n"/>
      <c r="P933" s="13">
        <f>IF(OR(A933="",C933=""),"",IF(L933&lt;&gt;"","Returned",IF(I933="","Out",IF(NOW()&gt;I933+J933,"OVERDUE","Out"))))</f>
        <v/>
      </c>
      <c r="Q933" s="15">
        <f>IF(OR(A933="",B933=""),"",ROUND((IF(L933="",NOW(),L933+M933)-(A933+B933))*24,1))</f>
        <v/>
      </c>
      <c r="R933" s="16">
        <f>IF(OR(A933="",B933=""),"",A933+B933)</f>
        <v/>
      </c>
    </row>
    <row r="934">
      <c r="A934" s="10" t="n"/>
      <c r="B934" s="11" t="n"/>
      <c r="C934" s="12" t="n"/>
      <c r="D934" s="13">
        <f>IF(C934="","",IFERROR(VLOOKUP(C934,'Key inventory'!$A$5:$C$104,2,FALSE),""))</f>
        <v/>
      </c>
      <c r="E934" s="13">
        <f>IF(C934="","",IFERROR(VLOOKUP(C934,'Key inventory'!$A$5:$C$104,3,FALSE),""))</f>
        <v/>
      </c>
      <c r="F934" s="14" t="n"/>
      <c r="G934" s="12" t="n"/>
      <c r="H934" s="14" t="n"/>
      <c r="I934" s="10" t="n"/>
      <c r="J934" s="11" t="n"/>
      <c r="K934" s="14" t="n"/>
      <c r="L934" s="10" t="n"/>
      <c r="M934" s="11" t="n"/>
      <c r="N934" s="14" t="n"/>
      <c r="O934" s="14" t="n"/>
      <c r="P934" s="13">
        <f>IF(OR(A934="",C934=""),"",IF(L934&lt;&gt;"","Returned",IF(I934="","Out",IF(NOW()&gt;I934+J934,"OVERDUE","Out"))))</f>
        <v/>
      </c>
      <c r="Q934" s="15">
        <f>IF(OR(A934="",B934=""),"",ROUND((IF(L934="",NOW(),L934+M934)-(A934+B934))*24,1))</f>
        <v/>
      </c>
      <c r="R934" s="16">
        <f>IF(OR(A934="",B934=""),"",A934+B934)</f>
        <v/>
      </c>
    </row>
    <row r="935">
      <c r="A935" s="10" t="n"/>
      <c r="B935" s="11" t="n"/>
      <c r="C935" s="12" t="n"/>
      <c r="D935" s="13">
        <f>IF(C935="","",IFERROR(VLOOKUP(C935,'Key inventory'!$A$5:$C$104,2,FALSE),""))</f>
        <v/>
      </c>
      <c r="E935" s="13">
        <f>IF(C935="","",IFERROR(VLOOKUP(C935,'Key inventory'!$A$5:$C$104,3,FALSE),""))</f>
        <v/>
      </c>
      <c r="F935" s="14" t="n"/>
      <c r="G935" s="12" t="n"/>
      <c r="H935" s="14" t="n"/>
      <c r="I935" s="10" t="n"/>
      <c r="J935" s="11" t="n"/>
      <c r="K935" s="14" t="n"/>
      <c r="L935" s="10" t="n"/>
      <c r="M935" s="11" t="n"/>
      <c r="N935" s="14" t="n"/>
      <c r="O935" s="14" t="n"/>
      <c r="P935" s="13">
        <f>IF(OR(A935="",C935=""),"",IF(L935&lt;&gt;"","Returned",IF(I935="","Out",IF(NOW()&gt;I935+J935,"OVERDUE","Out"))))</f>
        <v/>
      </c>
      <c r="Q935" s="15">
        <f>IF(OR(A935="",B935=""),"",ROUND((IF(L935="",NOW(),L935+M935)-(A935+B935))*24,1))</f>
        <v/>
      </c>
      <c r="R935" s="16">
        <f>IF(OR(A935="",B935=""),"",A935+B935)</f>
        <v/>
      </c>
    </row>
    <row r="936">
      <c r="A936" s="10" t="n"/>
      <c r="B936" s="11" t="n"/>
      <c r="C936" s="12" t="n"/>
      <c r="D936" s="13">
        <f>IF(C936="","",IFERROR(VLOOKUP(C936,'Key inventory'!$A$5:$C$104,2,FALSE),""))</f>
        <v/>
      </c>
      <c r="E936" s="13">
        <f>IF(C936="","",IFERROR(VLOOKUP(C936,'Key inventory'!$A$5:$C$104,3,FALSE),""))</f>
        <v/>
      </c>
      <c r="F936" s="14" t="n"/>
      <c r="G936" s="12" t="n"/>
      <c r="H936" s="14" t="n"/>
      <c r="I936" s="10" t="n"/>
      <c r="J936" s="11" t="n"/>
      <c r="K936" s="14" t="n"/>
      <c r="L936" s="10" t="n"/>
      <c r="M936" s="11" t="n"/>
      <c r="N936" s="14" t="n"/>
      <c r="O936" s="14" t="n"/>
      <c r="P936" s="13">
        <f>IF(OR(A936="",C936=""),"",IF(L936&lt;&gt;"","Returned",IF(I936="","Out",IF(NOW()&gt;I936+J936,"OVERDUE","Out"))))</f>
        <v/>
      </c>
      <c r="Q936" s="15">
        <f>IF(OR(A936="",B936=""),"",ROUND((IF(L936="",NOW(),L936+M936)-(A936+B936))*24,1))</f>
        <v/>
      </c>
      <c r="R936" s="16">
        <f>IF(OR(A936="",B936=""),"",A936+B936)</f>
        <v/>
      </c>
    </row>
    <row r="937">
      <c r="A937" s="10" t="n"/>
      <c r="B937" s="11" t="n"/>
      <c r="C937" s="12" t="n"/>
      <c r="D937" s="13">
        <f>IF(C937="","",IFERROR(VLOOKUP(C937,'Key inventory'!$A$5:$C$104,2,FALSE),""))</f>
        <v/>
      </c>
      <c r="E937" s="13">
        <f>IF(C937="","",IFERROR(VLOOKUP(C937,'Key inventory'!$A$5:$C$104,3,FALSE),""))</f>
        <v/>
      </c>
      <c r="F937" s="14" t="n"/>
      <c r="G937" s="12" t="n"/>
      <c r="H937" s="14" t="n"/>
      <c r="I937" s="10" t="n"/>
      <c r="J937" s="11" t="n"/>
      <c r="K937" s="14" t="n"/>
      <c r="L937" s="10" t="n"/>
      <c r="M937" s="11" t="n"/>
      <c r="N937" s="14" t="n"/>
      <c r="O937" s="14" t="n"/>
      <c r="P937" s="13">
        <f>IF(OR(A937="",C937=""),"",IF(L937&lt;&gt;"","Returned",IF(I937="","Out",IF(NOW()&gt;I937+J937,"OVERDUE","Out"))))</f>
        <v/>
      </c>
      <c r="Q937" s="15">
        <f>IF(OR(A937="",B937=""),"",ROUND((IF(L937="",NOW(),L937+M937)-(A937+B937))*24,1))</f>
        <v/>
      </c>
      <c r="R937" s="16">
        <f>IF(OR(A937="",B937=""),"",A937+B937)</f>
        <v/>
      </c>
    </row>
    <row r="938">
      <c r="A938" s="10" t="n"/>
      <c r="B938" s="11" t="n"/>
      <c r="C938" s="12" t="n"/>
      <c r="D938" s="13">
        <f>IF(C938="","",IFERROR(VLOOKUP(C938,'Key inventory'!$A$5:$C$104,2,FALSE),""))</f>
        <v/>
      </c>
      <c r="E938" s="13">
        <f>IF(C938="","",IFERROR(VLOOKUP(C938,'Key inventory'!$A$5:$C$104,3,FALSE),""))</f>
        <v/>
      </c>
      <c r="F938" s="14" t="n"/>
      <c r="G938" s="12" t="n"/>
      <c r="H938" s="14" t="n"/>
      <c r="I938" s="10" t="n"/>
      <c r="J938" s="11" t="n"/>
      <c r="K938" s="14" t="n"/>
      <c r="L938" s="10" t="n"/>
      <c r="M938" s="11" t="n"/>
      <c r="N938" s="14" t="n"/>
      <c r="O938" s="14" t="n"/>
      <c r="P938" s="13">
        <f>IF(OR(A938="",C938=""),"",IF(L938&lt;&gt;"","Returned",IF(I938="","Out",IF(NOW()&gt;I938+J938,"OVERDUE","Out"))))</f>
        <v/>
      </c>
      <c r="Q938" s="15">
        <f>IF(OR(A938="",B938=""),"",ROUND((IF(L938="",NOW(),L938+M938)-(A938+B938))*24,1))</f>
        <v/>
      </c>
      <c r="R938" s="16">
        <f>IF(OR(A938="",B938=""),"",A938+B938)</f>
        <v/>
      </c>
    </row>
    <row r="939">
      <c r="A939" s="10" t="n"/>
      <c r="B939" s="11" t="n"/>
      <c r="C939" s="12" t="n"/>
      <c r="D939" s="13">
        <f>IF(C939="","",IFERROR(VLOOKUP(C939,'Key inventory'!$A$5:$C$104,2,FALSE),""))</f>
        <v/>
      </c>
      <c r="E939" s="13">
        <f>IF(C939="","",IFERROR(VLOOKUP(C939,'Key inventory'!$A$5:$C$104,3,FALSE),""))</f>
        <v/>
      </c>
      <c r="F939" s="14" t="n"/>
      <c r="G939" s="12" t="n"/>
      <c r="H939" s="14" t="n"/>
      <c r="I939" s="10" t="n"/>
      <c r="J939" s="11" t="n"/>
      <c r="K939" s="14" t="n"/>
      <c r="L939" s="10" t="n"/>
      <c r="M939" s="11" t="n"/>
      <c r="N939" s="14" t="n"/>
      <c r="O939" s="14" t="n"/>
      <c r="P939" s="13">
        <f>IF(OR(A939="",C939=""),"",IF(L939&lt;&gt;"","Returned",IF(I939="","Out",IF(NOW()&gt;I939+J939,"OVERDUE","Out"))))</f>
        <v/>
      </c>
      <c r="Q939" s="15">
        <f>IF(OR(A939="",B939=""),"",ROUND((IF(L939="",NOW(),L939+M939)-(A939+B939))*24,1))</f>
        <v/>
      </c>
      <c r="R939" s="16">
        <f>IF(OR(A939="",B939=""),"",A939+B939)</f>
        <v/>
      </c>
    </row>
    <row r="940">
      <c r="A940" s="10" t="n"/>
      <c r="B940" s="11" t="n"/>
      <c r="C940" s="12" t="n"/>
      <c r="D940" s="13">
        <f>IF(C940="","",IFERROR(VLOOKUP(C940,'Key inventory'!$A$5:$C$104,2,FALSE),""))</f>
        <v/>
      </c>
      <c r="E940" s="13">
        <f>IF(C940="","",IFERROR(VLOOKUP(C940,'Key inventory'!$A$5:$C$104,3,FALSE),""))</f>
        <v/>
      </c>
      <c r="F940" s="14" t="n"/>
      <c r="G940" s="12" t="n"/>
      <c r="H940" s="14" t="n"/>
      <c r="I940" s="10" t="n"/>
      <c r="J940" s="11" t="n"/>
      <c r="K940" s="14" t="n"/>
      <c r="L940" s="10" t="n"/>
      <c r="M940" s="11" t="n"/>
      <c r="N940" s="14" t="n"/>
      <c r="O940" s="14" t="n"/>
      <c r="P940" s="13">
        <f>IF(OR(A940="",C940=""),"",IF(L940&lt;&gt;"","Returned",IF(I940="","Out",IF(NOW()&gt;I940+J940,"OVERDUE","Out"))))</f>
        <v/>
      </c>
      <c r="Q940" s="15">
        <f>IF(OR(A940="",B940=""),"",ROUND((IF(L940="",NOW(),L940+M940)-(A940+B940))*24,1))</f>
        <v/>
      </c>
      <c r="R940" s="16">
        <f>IF(OR(A940="",B940=""),"",A940+B940)</f>
        <v/>
      </c>
    </row>
    <row r="941">
      <c r="A941" s="10" t="n"/>
      <c r="B941" s="11" t="n"/>
      <c r="C941" s="12" t="n"/>
      <c r="D941" s="13">
        <f>IF(C941="","",IFERROR(VLOOKUP(C941,'Key inventory'!$A$5:$C$104,2,FALSE),""))</f>
        <v/>
      </c>
      <c r="E941" s="13">
        <f>IF(C941="","",IFERROR(VLOOKUP(C941,'Key inventory'!$A$5:$C$104,3,FALSE),""))</f>
        <v/>
      </c>
      <c r="F941" s="14" t="n"/>
      <c r="G941" s="12" t="n"/>
      <c r="H941" s="14" t="n"/>
      <c r="I941" s="10" t="n"/>
      <c r="J941" s="11" t="n"/>
      <c r="K941" s="14" t="n"/>
      <c r="L941" s="10" t="n"/>
      <c r="M941" s="11" t="n"/>
      <c r="N941" s="14" t="n"/>
      <c r="O941" s="14" t="n"/>
      <c r="P941" s="13">
        <f>IF(OR(A941="",C941=""),"",IF(L941&lt;&gt;"","Returned",IF(I941="","Out",IF(NOW()&gt;I941+J941,"OVERDUE","Out"))))</f>
        <v/>
      </c>
      <c r="Q941" s="15">
        <f>IF(OR(A941="",B941=""),"",ROUND((IF(L941="",NOW(),L941+M941)-(A941+B941))*24,1))</f>
        <v/>
      </c>
      <c r="R941" s="16">
        <f>IF(OR(A941="",B941=""),"",A941+B941)</f>
        <v/>
      </c>
    </row>
    <row r="942">
      <c r="A942" s="10" t="n"/>
      <c r="B942" s="11" t="n"/>
      <c r="C942" s="12" t="n"/>
      <c r="D942" s="13">
        <f>IF(C942="","",IFERROR(VLOOKUP(C942,'Key inventory'!$A$5:$C$104,2,FALSE),""))</f>
        <v/>
      </c>
      <c r="E942" s="13">
        <f>IF(C942="","",IFERROR(VLOOKUP(C942,'Key inventory'!$A$5:$C$104,3,FALSE),""))</f>
        <v/>
      </c>
      <c r="F942" s="14" t="n"/>
      <c r="G942" s="12" t="n"/>
      <c r="H942" s="14" t="n"/>
      <c r="I942" s="10" t="n"/>
      <c r="J942" s="11" t="n"/>
      <c r="K942" s="14" t="n"/>
      <c r="L942" s="10" t="n"/>
      <c r="M942" s="11" t="n"/>
      <c r="N942" s="14" t="n"/>
      <c r="O942" s="14" t="n"/>
      <c r="P942" s="13">
        <f>IF(OR(A942="",C942=""),"",IF(L942&lt;&gt;"","Returned",IF(I942="","Out",IF(NOW()&gt;I942+J942,"OVERDUE","Out"))))</f>
        <v/>
      </c>
      <c r="Q942" s="15">
        <f>IF(OR(A942="",B942=""),"",ROUND((IF(L942="",NOW(),L942+M942)-(A942+B942))*24,1))</f>
        <v/>
      </c>
      <c r="R942" s="16">
        <f>IF(OR(A942="",B942=""),"",A942+B942)</f>
        <v/>
      </c>
    </row>
    <row r="943">
      <c r="A943" s="10" t="n"/>
      <c r="B943" s="11" t="n"/>
      <c r="C943" s="12" t="n"/>
      <c r="D943" s="13">
        <f>IF(C943="","",IFERROR(VLOOKUP(C943,'Key inventory'!$A$5:$C$104,2,FALSE),""))</f>
        <v/>
      </c>
      <c r="E943" s="13">
        <f>IF(C943="","",IFERROR(VLOOKUP(C943,'Key inventory'!$A$5:$C$104,3,FALSE),""))</f>
        <v/>
      </c>
      <c r="F943" s="14" t="n"/>
      <c r="G943" s="12" t="n"/>
      <c r="H943" s="14" t="n"/>
      <c r="I943" s="10" t="n"/>
      <c r="J943" s="11" t="n"/>
      <c r="K943" s="14" t="n"/>
      <c r="L943" s="10" t="n"/>
      <c r="M943" s="11" t="n"/>
      <c r="N943" s="14" t="n"/>
      <c r="O943" s="14" t="n"/>
      <c r="P943" s="13">
        <f>IF(OR(A943="",C943=""),"",IF(L943&lt;&gt;"","Returned",IF(I943="","Out",IF(NOW()&gt;I943+J943,"OVERDUE","Out"))))</f>
        <v/>
      </c>
      <c r="Q943" s="15">
        <f>IF(OR(A943="",B943=""),"",ROUND((IF(L943="",NOW(),L943+M943)-(A943+B943))*24,1))</f>
        <v/>
      </c>
      <c r="R943" s="16">
        <f>IF(OR(A943="",B943=""),"",A943+B943)</f>
        <v/>
      </c>
    </row>
    <row r="944">
      <c r="A944" s="10" t="n"/>
      <c r="B944" s="11" t="n"/>
      <c r="C944" s="12" t="n"/>
      <c r="D944" s="13">
        <f>IF(C944="","",IFERROR(VLOOKUP(C944,'Key inventory'!$A$5:$C$104,2,FALSE),""))</f>
        <v/>
      </c>
      <c r="E944" s="13">
        <f>IF(C944="","",IFERROR(VLOOKUP(C944,'Key inventory'!$A$5:$C$104,3,FALSE),""))</f>
        <v/>
      </c>
      <c r="F944" s="14" t="n"/>
      <c r="G944" s="12" t="n"/>
      <c r="H944" s="14" t="n"/>
      <c r="I944" s="10" t="n"/>
      <c r="J944" s="11" t="n"/>
      <c r="K944" s="14" t="n"/>
      <c r="L944" s="10" t="n"/>
      <c r="M944" s="11" t="n"/>
      <c r="N944" s="14" t="n"/>
      <c r="O944" s="14" t="n"/>
      <c r="P944" s="13">
        <f>IF(OR(A944="",C944=""),"",IF(L944&lt;&gt;"","Returned",IF(I944="","Out",IF(NOW()&gt;I944+J944,"OVERDUE","Out"))))</f>
        <v/>
      </c>
      <c r="Q944" s="15">
        <f>IF(OR(A944="",B944=""),"",ROUND((IF(L944="",NOW(),L944+M944)-(A944+B944))*24,1))</f>
        <v/>
      </c>
      <c r="R944" s="16">
        <f>IF(OR(A944="",B944=""),"",A944+B944)</f>
        <v/>
      </c>
    </row>
    <row r="945">
      <c r="A945" s="10" t="n"/>
      <c r="B945" s="11" t="n"/>
      <c r="C945" s="12" t="n"/>
      <c r="D945" s="13">
        <f>IF(C945="","",IFERROR(VLOOKUP(C945,'Key inventory'!$A$5:$C$104,2,FALSE),""))</f>
        <v/>
      </c>
      <c r="E945" s="13">
        <f>IF(C945="","",IFERROR(VLOOKUP(C945,'Key inventory'!$A$5:$C$104,3,FALSE),""))</f>
        <v/>
      </c>
      <c r="F945" s="14" t="n"/>
      <c r="G945" s="12" t="n"/>
      <c r="H945" s="14" t="n"/>
      <c r="I945" s="10" t="n"/>
      <c r="J945" s="11" t="n"/>
      <c r="K945" s="14" t="n"/>
      <c r="L945" s="10" t="n"/>
      <c r="M945" s="11" t="n"/>
      <c r="N945" s="14" t="n"/>
      <c r="O945" s="14" t="n"/>
      <c r="P945" s="13">
        <f>IF(OR(A945="",C945=""),"",IF(L945&lt;&gt;"","Returned",IF(I945="","Out",IF(NOW()&gt;I945+J945,"OVERDUE","Out"))))</f>
        <v/>
      </c>
      <c r="Q945" s="15">
        <f>IF(OR(A945="",B945=""),"",ROUND((IF(L945="",NOW(),L945+M945)-(A945+B945))*24,1))</f>
        <v/>
      </c>
      <c r="R945" s="16">
        <f>IF(OR(A945="",B945=""),"",A945+B945)</f>
        <v/>
      </c>
    </row>
    <row r="946">
      <c r="A946" s="10" t="n"/>
      <c r="B946" s="11" t="n"/>
      <c r="C946" s="12" t="n"/>
      <c r="D946" s="13">
        <f>IF(C946="","",IFERROR(VLOOKUP(C946,'Key inventory'!$A$5:$C$104,2,FALSE),""))</f>
        <v/>
      </c>
      <c r="E946" s="13">
        <f>IF(C946="","",IFERROR(VLOOKUP(C946,'Key inventory'!$A$5:$C$104,3,FALSE),""))</f>
        <v/>
      </c>
      <c r="F946" s="14" t="n"/>
      <c r="G946" s="12" t="n"/>
      <c r="H946" s="14" t="n"/>
      <c r="I946" s="10" t="n"/>
      <c r="J946" s="11" t="n"/>
      <c r="K946" s="14" t="n"/>
      <c r="L946" s="10" t="n"/>
      <c r="M946" s="11" t="n"/>
      <c r="N946" s="14" t="n"/>
      <c r="O946" s="14" t="n"/>
      <c r="P946" s="13">
        <f>IF(OR(A946="",C946=""),"",IF(L946&lt;&gt;"","Returned",IF(I946="","Out",IF(NOW()&gt;I946+J946,"OVERDUE","Out"))))</f>
        <v/>
      </c>
      <c r="Q946" s="15">
        <f>IF(OR(A946="",B946=""),"",ROUND((IF(L946="",NOW(),L946+M946)-(A946+B946))*24,1))</f>
        <v/>
      </c>
      <c r="R946" s="16">
        <f>IF(OR(A946="",B946=""),"",A946+B946)</f>
        <v/>
      </c>
    </row>
    <row r="947">
      <c r="A947" s="10" t="n"/>
      <c r="B947" s="11" t="n"/>
      <c r="C947" s="12" t="n"/>
      <c r="D947" s="13">
        <f>IF(C947="","",IFERROR(VLOOKUP(C947,'Key inventory'!$A$5:$C$104,2,FALSE),""))</f>
        <v/>
      </c>
      <c r="E947" s="13">
        <f>IF(C947="","",IFERROR(VLOOKUP(C947,'Key inventory'!$A$5:$C$104,3,FALSE),""))</f>
        <v/>
      </c>
      <c r="F947" s="14" t="n"/>
      <c r="G947" s="12" t="n"/>
      <c r="H947" s="14" t="n"/>
      <c r="I947" s="10" t="n"/>
      <c r="J947" s="11" t="n"/>
      <c r="K947" s="14" t="n"/>
      <c r="L947" s="10" t="n"/>
      <c r="M947" s="11" t="n"/>
      <c r="N947" s="14" t="n"/>
      <c r="O947" s="14" t="n"/>
      <c r="P947" s="13">
        <f>IF(OR(A947="",C947=""),"",IF(L947&lt;&gt;"","Returned",IF(I947="","Out",IF(NOW()&gt;I947+J947,"OVERDUE","Out"))))</f>
        <v/>
      </c>
      <c r="Q947" s="15">
        <f>IF(OR(A947="",B947=""),"",ROUND((IF(L947="",NOW(),L947+M947)-(A947+B947))*24,1))</f>
        <v/>
      </c>
      <c r="R947" s="16">
        <f>IF(OR(A947="",B947=""),"",A947+B947)</f>
        <v/>
      </c>
    </row>
    <row r="948">
      <c r="A948" s="10" t="n"/>
      <c r="B948" s="11" t="n"/>
      <c r="C948" s="12" t="n"/>
      <c r="D948" s="13">
        <f>IF(C948="","",IFERROR(VLOOKUP(C948,'Key inventory'!$A$5:$C$104,2,FALSE),""))</f>
        <v/>
      </c>
      <c r="E948" s="13">
        <f>IF(C948="","",IFERROR(VLOOKUP(C948,'Key inventory'!$A$5:$C$104,3,FALSE),""))</f>
        <v/>
      </c>
      <c r="F948" s="14" t="n"/>
      <c r="G948" s="12" t="n"/>
      <c r="H948" s="14" t="n"/>
      <c r="I948" s="10" t="n"/>
      <c r="J948" s="11" t="n"/>
      <c r="K948" s="14" t="n"/>
      <c r="L948" s="10" t="n"/>
      <c r="M948" s="11" t="n"/>
      <c r="N948" s="14" t="n"/>
      <c r="O948" s="14" t="n"/>
      <c r="P948" s="13">
        <f>IF(OR(A948="",C948=""),"",IF(L948&lt;&gt;"","Returned",IF(I948="","Out",IF(NOW()&gt;I948+J948,"OVERDUE","Out"))))</f>
        <v/>
      </c>
      <c r="Q948" s="15">
        <f>IF(OR(A948="",B948=""),"",ROUND((IF(L948="",NOW(),L948+M948)-(A948+B948))*24,1))</f>
        <v/>
      </c>
      <c r="R948" s="16">
        <f>IF(OR(A948="",B948=""),"",A948+B948)</f>
        <v/>
      </c>
    </row>
    <row r="949">
      <c r="A949" s="10" t="n"/>
      <c r="B949" s="11" t="n"/>
      <c r="C949" s="12" t="n"/>
      <c r="D949" s="13">
        <f>IF(C949="","",IFERROR(VLOOKUP(C949,'Key inventory'!$A$5:$C$104,2,FALSE),""))</f>
        <v/>
      </c>
      <c r="E949" s="13">
        <f>IF(C949="","",IFERROR(VLOOKUP(C949,'Key inventory'!$A$5:$C$104,3,FALSE),""))</f>
        <v/>
      </c>
      <c r="F949" s="14" t="n"/>
      <c r="G949" s="12" t="n"/>
      <c r="H949" s="14" t="n"/>
      <c r="I949" s="10" t="n"/>
      <c r="J949" s="11" t="n"/>
      <c r="K949" s="14" t="n"/>
      <c r="L949" s="10" t="n"/>
      <c r="M949" s="11" t="n"/>
      <c r="N949" s="14" t="n"/>
      <c r="O949" s="14" t="n"/>
      <c r="P949" s="13">
        <f>IF(OR(A949="",C949=""),"",IF(L949&lt;&gt;"","Returned",IF(I949="","Out",IF(NOW()&gt;I949+J949,"OVERDUE","Out"))))</f>
        <v/>
      </c>
      <c r="Q949" s="15">
        <f>IF(OR(A949="",B949=""),"",ROUND((IF(L949="",NOW(),L949+M949)-(A949+B949))*24,1))</f>
        <v/>
      </c>
      <c r="R949" s="16">
        <f>IF(OR(A949="",B949=""),"",A949+B949)</f>
        <v/>
      </c>
    </row>
    <row r="950">
      <c r="A950" s="10" t="n"/>
      <c r="B950" s="11" t="n"/>
      <c r="C950" s="12" t="n"/>
      <c r="D950" s="13">
        <f>IF(C950="","",IFERROR(VLOOKUP(C950,'Key inventory'!$A$5:$C$104,2,FALSE),""))</f>
        <v/>
      </c>
      <c r="E950" s="13">
        <f>IF(C950="","",IFERROR(VLOOKUP(C950,'Key inventory'!$A$5:$C$104,3,FALSE),""))</f>
        <v/>
      </c>
      <c r="F950" s="14" t="n"/>
      <c r="G950" s="12" t="n"/>
      <c r="H950" s="14" t="n"/>
      <c r="I950" s="10" t="n"/>
      <c r="J950" s="11" t="n"/>
      <c r="K950" s="14" t="n"/>
      <c r="L950" s="10" t="n"/>
      <c r="M950" s="11" t="n"/>
      <c r="N950" s="14" t="n"/>
      <c r="O950" s="14" t="n"/>
      <c r="P950" s="13">
        <f>IF(OR(A950="",C950=""),"",IF(L950&lt;&gt;"","Returned",IF(I950="","Out",IF(NOW()&gt;I950+J950,"OVERDUE","Out"))))</f>
        <v/>
      </c>
      <c r="Q950" s="15">
        <f>IF(OR(A950="",B950=""),"",ROUND((IF(L950="",NOW(),L950+M950)-(A950+B950))*24,1))</f>
        <v/>
      </c>
      <c r="R950" s="16">
        <f>IF(OR(A950="",B950=""),"",A950+B950)</f>
        <v/>
      </c>
    </row>
    <row r="951">
      <c r="A951" s="10" t="n"/>
      <c r="B951" s="11" t="n"/>
      <c r="C951" s="12" t="n"/>
      <c r="D951" s="13">
        <f>IF(C951="","",IFERROR(VLOOKUP(C951,'Key inventory'!$A$5:$C$104,2,FALSE),""))</f>
        <v/>
      </c>
      <c r="E951" s="13">
        <f>IF(C951="","",IFERROR(VLOOKUP(C951,'Key inventory'!$A$5:$C$104,3,FALSE),""))</f>
        <v/>
      </c>
      <c r="F951" s="14" t="n"/>
      <c r="G951" s="12" t="n"/>
      <c r="H951" s="14" t="n"/>
      <c r="I951" s="10" t="n"/>
      <c r="J951" s="11" t="n"/>
      <c r="K951" s="14" t="n"/>
      <c r="L951" s="10" t="n"/>
      <c r="M951" s="11" t="n"/>
      <c r="N951" s="14" t="n"/>
      <c r="O951" s="14" t="n"/>
      <c r="P951" s="13">
        <f>IF(OR(A951="",C951=""),"",IF(L951&lt;&gt;"","Returned",IF(I951="","Out",IF(NOW()&gt;I951+J951,"OVERDUE","Out"))))</f>
        <v/>
      </c>
      <c r="Q951" s="15">
        <f>IF(OR(A951="",B951=""),"",ROUND((IF(L951="",NOW(),L951+M951)-(A951+B951))*24,1))</f>
        <v/>
      </c>
      <c r="R951" s="16">
        <f>IF(OR(A951="",B951=""),"",A951+B951)</f>
        <v/>
      </c>
    </row>
    <row r="952">
      <c r="A952" s="10" t="n"/>
      <c r="B952" s="11" t="n"/>
      <c r="C952" s="12" t="n"/>
      <c r="D952" s="13">
        <f>IF(C952="","",IFERROR(VLOOKUP(C952,'Key inventory'!$A$5:$C$104,2,FALSE),""))</f>
        <v/>
      </c>
      <c r="E952" s="13">
        <f>IF(C952="","",IFERROR(VLOOKUP(C952,'Key inventory'!$A$5:$C$104,3,FALSE),""))</f>
        <v/>
      </c>
      <c r="F952" s="14" t="n"/>
      <c r="G952" s="12" t="n"/>
      <c r="H952" s="14" t="n"/>
      <c r="I952" s="10" t="n"/>
      <c r="J952" s="11" t="n"/>
      <c r="K952" s="14" t="n"/>
      <c r="L952" s="10" t="n"/>
      <c r="M952" s="11" t="n"/>
      <c r="N952" s="14" t="n"/>
      <c r="O952" s="14" t="n"/>
      <c r="P952" s="13">
        <f>IF(OR(A952="",C952=""),"",IF(L952&lt;&gt;"","Returned",IF(I952="","Out",IF(NOW()&gt;I952+J952,"OVERDUE","Out"))))</f>
        <v/>
      </c>
      <c r="Q952" s="15">
        <f>IF(OR(A952="",B952=""),"",ROUND((IF(L952="",NOW(),L952+M952)-(A952+B952))*24,1))</f>
        <v/>
      </c>
      <c r="R952" s="16">
        <f>IF(OR(A952="",B952=""),"",A952+B952)</f>
        <v/>
      </c>
    </row>
    <row r="953">
      <c r="A953" s="10" t="n"/>
      <c r="B953" s="11" t="n"/>
      <c r="C953" s="12" t="n"/>
      <c r="D953" s="13">
        <f>IF(C953="","",IFERROR(VLOOKUP(C953,'Key inventory'!$A$5:$C$104,2,FALSE),""))</f>
        <v/>
      </c>
      <c r="E953" s="13">
        <f>IF(C953="","",IFERROR(VLOOKUP(C953,'Key inventory'!$A$5:$C$104,3,FALSE),""))</f>
        <v/>
      </c>
      <c r="F953" s="14" t="n"/>
      <c r="G953" s="12" t="n"/>
      <c r="H953" s="14" t="n"/>
      <c r="I953" s="10" t="n"/>
      <c r="J953" s="11" t="n"/>
      <c r="K953" s="14" t="n"/>
      <c r="L953" s="10" t="n"/>
      <c r="M953" s="11" t="n"/>
      <c r="N953" s="14" t="n"/>
      <c r="O953" s="14" t="n"/>
      <c r="P953" s="13">
        <f>IF(OR(A953="",C953=""),"",IF(L953&lt;&gt;"","Returned",IF(I953="","Out",IF(NOW()&gt;I953+J953,"OVERDUE","Out"))))</f>
        <v/>
      </c>
      <c r="Q953" s="15">
        <f>IF(OR(A953="",B953=""),"",ROUND((IF(L953="",NOW(),L953+M953)-(A953+B953))*24,1))</f>
        <v/>
      </c>
      <c r="R953" s="16">
        <f>IF(OR(A953="",B953=""),"",A953+B953)</f>
        <v/>
      </c>
    </row>
    <row r="954">
      <c r="A954" s="10" t="n"/>
      <c r="B954" s="11" t="n"/>
      <c r="C954" s="12" t="n"/>
      <c r="D954" s="13">
        <f>IF(C954="","",IFERROR(VLOOKUP(C954,'Key inventory'!$A$5:$C$104,2,FALSE),""))</f>
        <v/>
      </c>
      <c r="E954" s="13">
        <f>IF(C954="","",IFERROR(VLOOKUP(C954,'Key inventory'!$A$5:$C$104,3,FALSE),""))</f>
        <v/>
      </c>
      <c r="F954" s="14" t="n"/>
      <c r="G954" s="12" t="n"/>
      <c r="H954" s="14" t="n"/>
      <c r="I954" s="10" t="n"/>
      <c r="J954" s="11" t="n"/>
      <c r="K954" s="14" t="n"/>
      <c r="L954" s="10" t="n"/>
      <c r="M954" s="11" t="n"/>
      <c r="N954" s="14" t="n"/>
      <c r="O954" s="14" t="n"/>
      <c r="P954" s="13">
        <f>IF(OR(A954="",C954=""),"",IF(L954&lt;&gt;"","Returned",IF(I954="","Out",IF(NOW()&gt;I954+J954,"OVERDUE","Out"))))</f>
        <v/>
      </c>
      <c r="Q954" s="15">
        <f>IF(OR(A954="",B954=""),"",ROUND((IF(L954="",NOW(),L954+M954)-(A954+B954))*24,1))</f>
        <v/>
      </c>
      <c r="R954" s="16">
        <f>IF(OR(A954="",B954=""),"",A954+B954)</f>
        <v/>
      </c>
    </row>
    <row r="955">
      <c r="A955" s="10" t="n"/>
      <c r="B955" s="11" t="n"/>
      <c r="C955" s="12" t="n"/>
      <c r="D955" s="13">
        <f>IF(C955="","",IFERROR(VLOOKUP(C955,'Key inventory'!$A$5:$C$104,2,FALSE),""))</f>
        <v/>
      </c>
      <c r="E955" s="13">
        <f>IF(C955="","",IFERROR(VLOOKUP(C955,'Key inventory'!$A$5:$C$104,3,FALSE),""))</f>
        <v/>
      </c>
      <c r="F955" s="14" t="n"/>
      <c r="G955" s="12" t="n"/>
      <c r="H955" s="14" t="n"/>
      <c r="I955" s="10" t="n"/>
      <c r="J955" s="11" t="n"/>
      <c r="K955" s="14" t="n"/>
      <c r="L955" s="10" t="n"/>
      <c r="M955" s="11" t="n"/>
      <c r="N955" s="14" t="n"/>
      <c r="O955" s="14" t="n"/>
      <c r="P955" s="13">
        <f>IF(OR(A955="",C955=""),"",IF(L955&lt;&gt;"","Returned",IF(I955="","Out",IF(NOW()&gt;I955+J955,"OVERDUE","Out"))))</f>
        <v/>
      </c>
      <c r="Q955" s="15">
        <f>IF(OR(A955="",B955=""),"",ROUND((IF(L955="",NOW(),L955+M955)-(A955+B955))*24,1))</f>
        <v/>
      </c>
      <c r="R955" s="16">
        <f>IF(OR(A955="",B955=""),"",A955+B955)</f>
        <v/>
      </c>
    </row>
    <row r="956">
      <c r="A956" s="10" t="n"/>
      <c r="B956" s="11" t="n"/>
      <c r="C956" s="12" t="n"/>
      <c r="D956" s="13">
        <f>IF(C956="","",IFERROR(VLOOKUP(C956,'Key inventory'!$A$5:$C$104,2,FALSE),""))</f>
        <v/>
      </c>
      <c r="E956" s="13">
        <f>IF(C956="","",IFERROR(VLOOKUP(C956,'Key inventory'!$A$5:$C$104,3,FALSE),""))</f>
        <v/>
      </c>
      <c r="F956" s="14" t="n"/>
      <c r="G956" s="12" t="n"/>
      <c r="H956" s="14" t="n"/>
      <c r="I956" s="10" t="n"/>
      <c r="J956" s="11" t="n"/>
      <c r="K956" s="14" t="n"/>
      <c r="L956" s="10" t="n"/>
      <c r="M956" s="11" t="n"/>
      <c r="N956" s="14" t="n"/>
      <c r="O956" s="14" t="n"/>
      <c r="P956" s="13">
        <f>IF(OR(A956="",C956=""),"",IF(L956&lt;&gt;"","Returned",IF(I956="","Out",IF(NOW()&gt;I956+J956,"OVERDUE","Out"))))</f>
        <v/>
      </c>
      <c r="Q956" s="15">
        <f>IF(OR(A956="",B956=""),"",ROUND((IF(L956="",NOW(),L956+M956)-(A956+B956))*24,1))</f>
        <v/>
      </c>
      <c r="R956" s="16">
        <f>IF(OR(A956="",B956=""),"",A956+B956)</f>
        <v/>
      </c>
    </row>
    <row r="957">
      <c r="A957" s="10" t="n"/>
      <c r="B957" s="11" t="n"/>
      <c r="C957" s="12" t="n"/>
      <c r="D957" s="13">
        <f>IF(C957="","",IFERROR(VLOOKUP(C957,'Key inventory'!$A$5:$C$104,2,FALSE),""))</f>
        <v/>
      </c>
      <c r="E957" s="13">
        <f>IF(C957="","",IFERROR(VLOOKUP(C957,'Key inventory'!$A$5:$C$104,3,FALSE),""))</f>
        <v/>
      </c>
      <c r="F957" s="14" t="n"/>
      <c r="G957" s="12" t="n"/>
      <c r="H957" s="14" t="n"/>
      <c r="I957" s="10" t="n"/>
      <c r="J957" s="11" t="n"/>
      <c r="K957" s="14" t="n"/>
      <c r="L957" s="10" t="n"/>
      <c r="M957" s="11" t="n"/>
      <c r="N957" s="14" t="n"/>
      <c r="O957" s="14" t="n"/>
      <c r="P957" s="13">
        <f>IF(OR(A957="",C957=""),"",IF(L957&lt;&gt;"","Returned",IF(I957="","Out",IF(NOW()&gt;I957+J957,"OVERDUE","Out"))))</f>
        <v/>
      </c>
      <c r="Q957" s="15">
        <f>IF(OR(A957="",B957=""),"",ROUND((IF(L957="",NOW(),L957+M957)-(A957+B957))*24,1))</f>
        <v/>
      </c>
      <c r="R957" s="16">
        <f>IF(OR(A957="",B957=""),"",A957+B957)</f>
        <v/>
      </c>
    </row>
    <row r="958">
      <c r="A958" s="10" t="n"/>
      <c r="B958" s="11" t="n"/>
      <c r="C958" s="12" t="n"/>
      <c r="D958" s="13">
        <f>IF(C958="","",IFERROR(VLOOKUP(C958,'Key inventory'!$A$5:$C$104,2,FALSE),""))</f>
        <v/>
      </c>
      <c r="E958" s="13">
        <f>IF(C958="","",IFERROR(VLOOKUP(C958,'Key inventory'!$A$5:$C$104,3,FALSE),""))</f>
        <v/>
      </c>
      <c r="F958" s="14" t="n"/>
      <c r="G958" s="12" t="n"/>
      <c r="H958" s="14" t="n"/>
      <c r="I958" s="10" t="n"/>
      <c r="J958" s="11" t="n"/>
      <c r="K958" s="14" t="n"/>
      <c r="L958" s="10" t="n"/>
      <c r="M958" s="11" t="n"/>
      <c r="N958" s="14" t="n"/>
      <c r="O958" s="14" t="n"/>
      <c r="P958" s="13">
        <f>IF(OR(A958="",C958=""),"",IF(L958&lt;&gt;"","Returned",IF(I958="","Out",IF(NOW()&gt;I958+J958,"OVERDUE","Out"))))</f>
        <v/>
      </c>
      <c r="Q958" s="15">
        <f>IF(OR(A958="",B958=""),"",ROUND((IF(L958="",NOW(),L958+M958)-(A958+B958))*24,1))</f>
        <v/>
      </c>
      <c r="R958" s="16">
        <f>IF(OR(A958="",B958=""),"",A958+B958)</f>
        <v/>
      </c>
    </row>
    <row r="959">
      <c r="A959" s="10" t="n"/>
      <c r="B959" s="11" t="n"/>
      <c r="C959" s="12" t="n"/>
      <c r="D959" s="13">
        <f>IF(C959="","",IFERROR(VLOOKUP(C959,'Key inventory'!$A$5:$C$104,2,FALSE),""))</f>
        <v/>
      </c>
      <c r="E959" s="13">
        <f>IF(C959="","",IFERROR(VLOOKUP(C959,'Key inventory'!$A$5:$C$104,3,FALSE),""))</f>
        <v/>
      </c>
      <c r="F959" s="14" t="n"/>
      <c r="G959" s="12" t="n"/>
      <c r="H959" s="14" t="n"/>
      <c r="I959" s="10" t="n"/>
      <c r="J959" s="11" t="n"/>
      <c r="K959" s="14" t="n"/>
      <c r="L959" s="10" t="n"/>
      <c r="M959" s="11" t="n"/>
      <c r="N959" s="14" t="n"/>
      <c r="O959" s="14" t="n"/>
      <c r="P959" s="13">
        <f>IF(OR(A959="",C959=""),"",IF(L959&lt;&gt;"","Returned",IF(I959="","Out",IF(NOW()&gt;I959+J959,"OVERDUE","Out"))))</f>
        <v/>
      </c>
      <c r="Q959" s="15">
        <f>IF(OR(A959="",B959=""),"",ROUND((IF(L959="",NOW(),L959+M959)-(A959+B959))*24,1))</f>
        <v/>
      </c>
      <c r="R959" s="16">
        <f>IF(OR(A959="",B959=""),"",A959+B959)</f>
        <v/>
      </c>
    </row>
    <row r="960">
      <c r="A960" s="10" t="n"/>
      <c r="B960" s="11" t="n"/>
      <c r="C960" s="12" t="n"/>
      <c r="D960" s="13">
        <f>IF(C960="","",IFERROR(VLOOKUP(C960,'Key inventory'!$A$5:$C$104,2,FALSE),""))</f>
        <v/>
      </c>
      <c r="E960" s="13">
        <f>IF(C960="","",IFERROR(VLOOKUP(C960,'Key inventory'!$A$5:$C$104,3,FALSE),""))</f>
        <v/>
      </c>
      <c r="F960" s="14" t="n"/>
      <c r="G960" s="12" t="n"/>
      <c r="H960" s="14" t="n"/>
      <c r="I960" s="10" t="n"/>
      <c r="J960" s="11" t="n"/>
      <c r="K960" s="14" t="n"/>
      <c r="L960" s="10" t="n"/>
      <c r="M960" s="11" t="n"/>
      <c r="N960" s="14" t="n"/>
      <c r="O960" s="14" t="n"/>
      <c r="P960" s="13">
        <f>IF(OR(A960="",C960=""),"",IF(L960&lt;&gt;"","Returned",IF(I960="","Out",IF(NOW()&gt;I960+J960,"OVERDUE","Out"))))</f>
        <v/>
      </c>
      <c r="Q960" s="15">
        <f>IF(OR(A960="",B960=""),"",ROUND((IF(L960="",NOW(),L960+M960)-(A960+B960))*24,1))</f>
        <v/>
      </c>
      <c r="R960" s="16">
        <f>IF(OR(A960="",B960=""),"",A960+B960)</f>
        <v/>
      </c>
    </row>
    <row r="961">
      <c r="A961" s="10" t="n"/>
      <c r="B961" s="11" t="n"/>
      <c r="C961" s="12" t="n"/>
      <c r="D961" s="13">
        <f>IF(C961="","",IFERROR(VLOOKUP(C961,'Key inventory'!$A$5:$C$104,2,FALSE),""))</f>
        <v/>
      </c>
      <c r="E961" s="13">
        <f>IF(C961="","",IFERROR(VLOOKUP(C961,'Key inventory'!$A$5:$C$104,3,FALSE),""))</f>
        <v/>
      </c>
      <c r="F961" s="14" t="n"/>
      <c r="G961" s="12" t="n"/>
      <c r="H961" s="14" t="n"/>
      <c r="I961" s="10" t="n"/>
      <c r="J961" s="11" t="n"/>
      <c r="K961" s="14" t="n"/>
      <c r="L961" s="10" t="n"/>
      <c r="M961" s="11" t="n"/>
      <c r="N961" s="14" t="n"/>
      <c r="O961" s="14" t="n"/>
      <c r="P961" s="13">
        <f>IF(OR(A961="",C961=""),"",IF(L961&lt;&gt;"","Returned",IF(I961="","Out",IF(NOW()&gt;I961+J961,"OVERDUE","Out"))))</f>
        <v/>
      </c>
      <c r="Q961" s="15">
        <f>IF(OR(A961="",B961=""),"",ROUND((IF(L961="",NOW(),L961+M961)-(A961+B961))*24,1))</f>
        <v/>
      </c>
      <c r="R961" s="16">
        <f>IF(OR(A961="",B961=""),"",A961+B961)</f>
        <v/>
      </c>
    </row>
    <row r="962">
      <c r="A962" s="10" t="n"/>
      <c r="B962" s="11" t="n"/>
      <c r="C962" s="12" t="n"/>
      <c r="D962" s="13">
        <f>IF(C962="","",IFERROR(VLOOKUP(C962,'Key inventory'!$A$5:$C$104,2,FALSE),""))</f>
        <v/>
      </c>
      <c r="E962" s="13">
        <f>IF(C962="","",IFERROR(VLOOKUP(C962,'Key inventory'!$A$5:$C$104,3,FALSE),""))</f>
        <v/>
      </c>
      <c r="F962" s="14" t="n"/>
      <c r="G962" s="12" t="n"/>
      <c r="H962" s="14" t="n"/>
      <c r="I962" s="10" t="n"/>
      <c r="J962" s="11" t="n"/>
      <c r="K962" s="14" t="n"/>
      <c r="L962" s="10" t="n"/>
      <c r="M962" s="11" t="n"/>
      <c r="N962" s="14" t="n"/>
      <c r="O962" s="14" t="n"/>
      <c r="P962" s="13">
        <f>IF(OR(A962="",C962=""),"",IF(L962&lt;&gt;"","Returned",IF(I962="","Out",IF(NOW()&gt;I962+J962,"OVERDUE","Out"))))</f>
        <v/>
      </c>
      <c r="Q962" s="15">
        <f>IF(OR(A962="",B962=""),"",ROUND((IF(L962="",NOW(),L962+M962)-(A962+B962))*24,1))</f>
        <v/>
      </c>
      <c r="R962" s="16">
        <f>IF(OR(A962="",B962=""),"",A962+B962)</f>
        <v/>
      </c>
    </row>
    <row r="963">
      <c r="A963" s="10" t="n"/>
      <c r="B963" s="11" t="n"/>
      <c r="C963" s="12" t="n"/>
      <c r="D963" s="13">
        <f>IF(C963="","",IFERROR(VLOOKUP(C963,'Key inventory'!$A$5:$C$104,2,FALSE),""))</f>
        <v/>
      </c>
      <c r="E963" s="13">
        <f>IF(C963="","",IFERROR(VLOOKUP(C963,'Key inventory'!$A$5:$C$104,3,FALSE),""))</f>
        <v/>
      </c>
      <c r="F963" s="14" t="n"/>
      <c r="G963" s="12" t="n"/>
      <c r="H963" s="14" t="n"/>
      <c r="I963" s="10" t="n"/>
      <c r="J963" s="11" t="n"/>
      <c r="K963" s="14" t="n"/>
      <c r="L963" s="10" t="n"/>
      <c r="M963" s="11" t="n"/>
      <c r="N963" s="14" t="n"/>
      <c r="O963" s="14" t="n"/>
      <c r="P963" s="13">
        <f>IF(OR(A963="",C963=""),"",IF(L963&lt;&gt;"","Returned",IF(I963="","Out",IF(NOW()&gt;I963+J963,"OVERDUE","Out"))))</f>
        <v/>
      </c>
      <c r="Q963" s="15">
        <f>IF(OR(A963="",B963=""),"",ROUND((IF(L963="",NOW(),L963+M963)-(A963+B963))*24,1))</f>
        <v/>
      </c>
      <c r="R963" s="16">
        <f>IF(OR(A963="",B963=""),"",A963+B963)</f>
        <v/>
      </c>
    </row>
    <row r="964">
      <c r="A964" s="10" t="n"/>
      <c r="B964" s="11" t="n"/>
      <c r="C964" s="12" t="n"/>
      <c r="D964" s="13">
        <f>IF(C964="","",IFERROR(VLOOKUP(C964,'Key inventory'!$A$5:$C$104,2,FALSE),""))</f>
        <v/>
      </c>
      <c r="E964" s="13">
        <f>IF(C964="","",IFERROR(VLOOKUP(C964,'Key inventory'!$A$5:$C$104,3,FALSE),""))</f>
        <v/>
      </c>
      <c r="F964" s="14" t="n"/>
      <c r="G964" s="12" t="n"/>
      <c r="H964" s="14" t="n"/>
      <c r="I964" s="10" t="n"/>
      <c r="J964" s="11" t="n"/>
      <c r="K964" s="14" t="n"/>
      <c r="L964" s="10" t="n"/>
      <c r="M964" s="11" t="n"/>
      <c r="N964" s="14" t="n"/>
      <c r="O964" s="14" t="n"/>
      <c r="P964" s="13">
        <f>IF(OR(A964="",C964=""),"",IF(L964&lt;&gt;"","Returned",IF(I964="","Out",IF(NOW()&gt;I964+J964,"OVERDUE","Out"))))</f>
        <v/>
      </c>
      <c r="Q964" s="15">
        <f>IF(OR(A964="",B964=""),"",ROUND((IF(L964="",NOW(),L964+M964)-(A964+B964))*24,1))</f>
        <v/>
      </c>
      <c r="R964" s="16">
        <f>IF(OR(A964="",B964=""),"",A964+B964)</f>
        <v/>
      </c>
    </row>
    <row r="965">
      <c r="A965" s="10" t="n"/>
      <c r="B965" s="11" t="n"/>
      <c r="C965" s="12" t="n"/>
      <c r="D965" s="13">
        <f>IF(C965="","",IFERROR(VLOOKUP(C965,'Key inventory'!$A$5:$C$104,2,FALSE),""))</f>
        <v/>
      </c>
      <c r="E965" s="13">
        <f>IF(C965="","",IFERROR(VLOOKUP(C965,'Key inventory'!$A$5:$C$104,3,FALSE),""))</f>
        <v/>
      </c>
      <c r="F965" s="14" t="n"/>
      <c r="G965" s="12" t="n"/>
      <c r="H965" s="14" t="n"/>
      <c r="I965" s="10" t="n"/>
      <c r="J965" s="11" t="n"/>
      <c r="K965" s="14" t="n"/>
      <c r="L965" s="10" t="n"/>
      <c r="M965" s="11" t="n"/>
      <c r="N965" s="14" t="n"/>
      <c r="O965" s="14" t="n"/>
      <c r="P965" s="13">
        <f>IF(OR(A965="",C965=""),"",IF(L965&lt;&gt;"","Returned",IF(I965="","Out",IF(NOW()&gt;I965+J965,"OVERDUE","Out"))))</f>
        <v/>
      </c>
      <c r="Q965" s="15">
        <f>IF(OR(A965="",B965=""),"",ROUND((IF(L965="",NOW(),L965+M965)-(A965+B965))*24,1))</f>
        <v/>
      </c>
      <c r="R965" s="16">
        <f>IF(OR(A965="",B965=""),"",A965+B965)</f>
        <v/>
      </c>
    </row>
    <row r="966">
      <c r="A966" s="10" t="n"/>
      <c r="B966" s="11" t="n"/>
      <c r="C966" s="12" t="n"/>
      <c r="D966" s="13">
        <f>IF(C966="","",IFERROR(VLOOKUP(C966,'Key inventory'!$A$5:$C$104,2,FALSE),""))</f>
        <v/>
      </c>
      <c r="E966" s="13">
        <f>IF(C966="","",IFERROR(VLOOKUP(C966,'Key inventory'!$A$5:$C$104,3,FALSE),""))</f>
        <v/>
      </c>
      <c r="F966" s="14" t="n"/>
      <c r="G966" s="12" t="n"/>
      <c r="H966" s="14" t="n"/>
      <c r="I966" s="10" t="n"/>
      <c r="J966" s="11" t="n"/>
      <c r="K966" s="14" t="n"/>
      <c r="L966" s="10" t="n"/>
      <c r="M966" s="11" t="n"/>
      <c r="N966" s="14" t="n"/>
      <c r="O966" s="14" t="n"/>
      <c r="P966" s="13">
        <f>IF(OR(A966="",C966=""),"",IF(L966&lt;&gt;"","Returned",IF(I966="","Out",IF(NOW()&gt;I966+J966,"OVERDUE","Out"))))</f>
        <v/>
      </c>
      <c r="Q966" s="15">
        <f>IF(OR(A966="",B966=""),"",ROUND((IF(L966="",NOW(),L966+M966)-(A966+B966))*24,1))</f>
        <v/>
      </c>
      <c r="R966" s="16">
        <f>IF(OR(A966="",B966=""),"",A966+B966)</f>
        <v/>
      </c>
    </row>
    <row r="967">
      <c r="A967" s="10" t="n"/>
      <c r="B967" s="11" t="n"/>
      <c r="C967" s="12" t="n"/>
      <c r="D967" s="13">
        <f>IF(C967="","",IFERROR(VLOOKUP(C967,'Key inventory'!$A$5:$C$104,2,FALSE),""))</f>
        <v/>
      </c>
      <c r="E967" s="13">
        <f>IF(C967="","",IFERROR(VLOOKUP(C967,'Key inventory'!$A$5:$C$104,3,FALSE),""))</f>
        <v/>
      </c>
      <c r="F967" s="14" t="n"/>
      <c r="G967" s="12" t="n"/>
      <c r="H967" s="14" t="n"/>
      <c r="I967" s="10" t="n"/>
      <c r="J967" s="11" t="n"/>
      <c r="K967" s="14" t="n"/>
      <c r="L967" s="10" t="n"/>
      <c r="M967" s="11" t="n"/>
      <c r="N967" s="14" t="n"/>
      <c r="O967" s="14" t="n"/>
      <c r="P967" s="13">
        <f>IF(OR(A967="",C967=""),"",IF(L967&lt;&gt;"","Returned",IF(I967="","Out",IF(NOW()&gt;I967+J967,"OVERDUE","Out"))))</f>
        <v/>
      </c>
      <c r="Q967" s="15">
        <f>IF(OR(A967="",B967=""),"",ROUND((IF(L967="",NOW(),L967+M967)-(A967+B967))*24,1))</f>
        <v/>
      </c>
      <c r="R967" s="16">
        <f>IF(OR(A967="",B967=""),"",A967+B967)</f>
        <v/>
      </c>
    </row>
    <row r="968">
      <c r="A968" s="10" t="n"/>
      <c r="B968" s="11" t="n"/>
      <c r="C968" s="12" t="n"/>
      <c r="D968" s="13">
        <f>IF(C968="","",IFERROR(VLOOKUP(C968,'Key inventory'!$A$5:$C$104,2,FALSE),""))</f>
        <v/>
      </c>
      <c r="E968" s="13">
        <f>IF(C968="","",IFERROR(VLOOKUP(C968,'Key inventory'!$A$5:$C$104,3,FALSE),""))</f>
        <v/>
      </c>
      <c r="F968" s="14" t="n"/>
      <c r="G968" s="12" t="n"/>
      <c r="H968" s="14" t="n"/>
      <c r="I968" s="10" t="n"/>
      <c r="J968" s="11" t="n"/>
      <c r="K968" s="14" t="n"/>
      <c r="L968" s="10" t="n"/>
      <c r="M968" s="11" t="n"/>
      <c r="N968" s="14" t="n"/>
      <c r="O968" s="14" t="n"/>
      <c r="P968" s="13">
        <f>IF(OR(A968="",C968=""),"",IF(L968&lt;&gt;"","Returned",IF(I968="","Out",IF(NOW()&gt;I968+J968,"OVERDUE","Out"))))</f>
        <v/>
      </c>
      <c r="Q968" s="15">
        <f>IF(OR(A968="",B968=""),"",ROUND((IF(L968="",NOW(),L968+M968)-(A968+B968))*24,1))</f>
        <v/>
      </c>
      <c r="R968" s="16">
        <f>IF(OR(A968="",B968=""),"",A968+B968)</f>
        <v/>
      </c>
    </row>
    <row r="969">
      <c r="A969" s="10" t="n"/>
      <c r="B969" s="11" t="n"/>
      <c r="C969" s="12" t="n"/>
      <c r="D969" s="13">
        <f>IF(C969="","",IFERROR(VLOOKUP(C969,'Key inventory'!$A$5:$C$104,2,FALSE),""))</f>
        <v/>
      </c>
      <c r="E969" s="13">
        <f>IF(C969="","",IFERROR(VLOOKUP(C969,'Key inventory'!$A$5:$C$104,3,FALSE),""))</f>
        <v/>
      </c>
      <c r="F969" s="14" t="n"/>
      <c r="G969" s="12" t="n"/>
      <c r="H969" s="14" t="n"/>
      <c r="I969" s="10" t="n"/>
      <c r="J969" s="11" t="n"/>
      <c r="K969" s="14" t="n"/>
      <c r="L969" s="10" t="n"/>
      <c r="M969" s="11" t="n"/>
      <c r="N969" s="14" t="n"/>
      <c r="O969" s="14" t="n"/>
      <c r="P969" s="13">
        <f>IF(OR(A969="",C969=""),"",IF(L969&lt;&gt;"","Returned",IF(I969="","Out",IF(NOW()&gt;I969+J969,"OVERDUE","Out"))))</f>
        <v/>
      </c>
      <c r="Q969" s="15">
        <f>IF(OR(A969="",B969=""),"",ROUND((IF(L969="",NOW(),L969+M969)-(A969+B969))*24,1))</f>
        <v/>
      </c>
      <c r="R969" s="16">
        <f>IF(OR(A969="",B969=""),"",A969+B969)</f>
        <v/>
      </c>
    </row>
    <row r="970">
      <c r="A970" s="10" t="n"/>
      <c r="B970" s="11" t="n"/>
      <c r="C970" s="12" t="n"/>
      <c r="D970" s="13">
        <f>IF(C970="","",IFERROR(VLOOKUP(C970,'Key inventory'!$A$5:$C$104,2,FALSE),""))</f>
        <v/>
      </c>
      <c r="E970" s="13">
        <f>IF(C970="","",IFERROR(VLOOKUP(C970,'Key inventory'!$A$5:$C$104,3,FALSE),""))</f>
        <v/>
      </c>
      <c r="F970" s="14" t="n"/>
      <c r="G970" s="12" t="n"/>
      <c r="H970" s="14" t="n"/>
      <c r="I970" s="10" t="n"/>
      <c r="J970" s="11" t="n"/>
      <c r="K970" s="14" t="n"/>
      <c r="L970" s="10" t="n"/>
      <c r="M970" s="11" t="n"/>
      <c r="N970" s="14" t="n"/>
      <c r="O970" s="14" t="n"/>
      <c r="P970" s="13">
        <f>IF(OR(A970="",C970=""),"",IF(L970&lt;&gt;"","Returned",IF(I970="","Out",IF(NOW()&gt;I970+J970,"OVERDUE","Out"))))</f>
        <v/>
      </c>
      <c r="Q970" s="15">
        <f>IF(OR(A970="",B970=""),"",ROUND((IF(L970="",NOW(),L970+M970)-(A970+B970))*24,1))</f>
        <v/>
      </c>
      <c r="R970" s="16">
        <f>IF(OR(A970="",B970=""),"",A970+B970)</f>
        <v/>
      </c>
    </row>
    <row r="971">
      <c r="A971" s="10" t="n"/>
      <c r="B971" s="11" t="n"/>
      <c r="C971" s="12" t="n"/>
      <c r="D971" s="13">
        <f>IF(C971="","",IFERROR(VLOOKUP(C971,'Key inventory'!$A$5:$C$104,2,FALSE),""))</f>
        <v/>
      </c>
      <c r="E971" s="13">
        <f>IF(C971="","",IFERROR(VLOOKUP(C971,'Key inventory'!$A$5:$C$104,3,FALSE),""))</f>
        <v/>
      </c>
      <c r="F971" s="14" t="n"/>
      <c r="G971" s="12" t="n"/>
      <c r="H971" s="14" t="n"/>
      <c r="I971" s="10" t="n"/>
      <c r="J971" s="11" t="n"/>
      <c r="K971" s="14" t="n"/>
      <c r="L971" s="10" t="n"/>
      <c r="M971" s="11" t="n"/>
      <c r="N971" s="14" t="n"/>
      <c r="O971" s="14" t="n"/>
      <c r="P971" s="13">
        <f>IF(OR(A971="",C971=""),"",IF(L971&lt;&gt;"","Returned",IF(I971="","Out",IF(NOW()&gt;I971+J971,"OVERDUE","Out"))))</f>
        <v/>
      </c>
      <c r="Q971" s="15">
        <f>IF(OR(A971="",B971=""),"",ROUND((IF(L971="",NOW(),L971+M971)-(A971+B971))*24,1))</f>
        <v/>
      </c>
      <c r="R971" s="16">
        <f>IF(OR(A971="",B971=""),"",A971+B971)</f>
        <v/>
      </c>
    </row>
    <row r="972">
      <c r="A972" s="10" t="n"/>
      <c r="B972" s="11" t="n"/>
      <c r="C972" s="12" t="n"/>
      <c r="D972" s="13">
        <f>IF(C972="","",IFERROR(VLOOKUP(C972,'Key inventory'!$A$5:$C$104,2,FALSE),""))</f>
        <v/>
      </c>
      <c r="E972" s="13">
        <f>IF(C972="","",IFERROR(VLOOKUP(C972,'Key inventory'!$A$5:$C$104,3,FALSE),""))</f>
        <v/>
      </c>
      <c r="F972" s="14" t="n"/>
      <c r="G972" s="12" t="n"/>
      <c r="H972" s="14" t="n"/>
      <c r="I972" s="10" t="n"/>
      <c r="J972" s="11" t="n"/>
      <c r="K972" s="14" t="n"/>
      <c r="L972" s="10" t="n"/>
      <c r="M972" s="11" t="n"/>
      <c r="N972" s="14" t="n"/>
      <c r="O972" s="14" t="n"/>
      <c r="P972" s="13">
        <f>IF(OR(A972="",C972=""),"",IF(L972&lt;&gt;"","Returned",IF(I972="","Out",IF(NOW()&gt;I972+J972,"OVERDUE","Out"))))</f>
        <v/>
      </c>
      <c r="Q972" s="15">
        <f>IF(OR(A972="",B972=""),"",ROUND((IF(L972="",NOW(),L972+M972)-(A972+B972))*24,1))</f>
        <v/>
      </c>
      <c r="R972" s="16">
        <f>IF(OR(A972="",B972=""),"",A972+B972)</f>
        <v/>
      </c>
    </row>
    <row r="973">
      <c r="A973" s="10" t="n"/>
      <c r="B973" s="11" t="n"/>
      <c r="C973" s="12" t="n"/>
      <c r="D973" s="13">
        <f>IF(C973="","",IFERROR(VLOOKUP(C973,'Key inventory'!$A$5:$C$104,2,FALSE),""))</f>
        <v/>
      </c>
      <c r="E973" s="13">
        <f>IF(C973="","",IFERROR(VLOOKUP(C973,'Key inventory'!$A$5:$C$104,3,FALSE),""))</f>
        <v/>
      </c>
      <c r="F973" s="14" t="n"/>
      <c r="G973" s="12" t="n"/>
      <c r="H973" s="14" t="n"/>
      <c r="I973" s="10" t="n"/>
      <c r="J973" s="11" t="n"/>
      <c r="K973" s="14" t="n"/>
      <c r="L973" s="10" t="n"/>
      <c r="M973" s="11" t="n"/>
      <c r="N973" s="14" t="n"/>
      <c r="O973" s="14" t="n"/>
      <c r="P973" s="13">
        <f>IF(OR(A973="",C973=""),"",IF(L973&lt;&gt;"","Returned",IF(I973="","Out",IF(NOW()&gt;I973+J973,"OVERDUE","Out"))))</f>
        <v/>
      </c>
      <c r="Q973" s="15">
        <f>IF(OR(A973="",B973=""),"",ROUND((IF(L973="",NOW(),L973+M973)-(A973+B973))*24,1))</f>
        <v/>
      </c>
      <c r="R973" s="16">
        <f>IF(OR(A973="",B973=""),"",A973+B973)</f>
        <v/>
      </c>
    </row>
    <row r="974">
      <c r="A974" s="10" t="n"/>
      <c r="B974" s="11" t="n"/>
      <c r="C974" s="12" t="n"/>
      <c r="D974" s="13">
        <f>IF(C974="","",IFERROR(VLOOKUP(C974,'Key inventory'!$A$5:$C$104,2,FALSE),""))</f>
        <v/>
      </c>
      <c r="E974" s="13">
        <f>IF(C974="","",IFERROR(VLOOKUP(C974,'Key inventory'!$A$5:$C$104,3,FALSE),""))</f>
        <v/>
      </c>
      <c r="F974" s="14" t="n"/>
      <c r="G974" s="12" t="n"/>
      <c r="H974" s="14" t="n"/>
      <c r="I974" s="10" t="n"/>
      <c r="J974" s="11" t="n"/>
      <c r="K974" s="14" t="n"/>
      <c r="L974" s="10" t="n"/>
      <c r="M974" s="11" t="n"/>
      <c r="N974" s="14" t="n"/>
      <c r="O974" s="14" t="n"/>
      <c r="P974" s="13">
        <f>IF(OR(A974="",C974=""),"",IF(L974&lt;&gt;"","Returned",IF(I974="","Out",IF(NOW()&gt;I974+J974,"OVERDUE","Out"))))</f>
        <v/>
      </c>
      <c r="Q974" s="15">
        <f>IF(OR(A974="",B974=""),"",ROUND((IF(L974="",NOW(),L974+M974)-(A974+B974))*24,1))</f>
        <v/>
      </c>
      <c r="R974" s="16">
        <f>IF(OR(A974="",B974=""),"",A974+B974)</f>
        <v/>
      </c>
    </row>
    <row r="975">
      <c r="A975" s="10" t="n"/>
      <c r="B975" s="11" t="n"/>
      <c r="C975" s="12" t="n"/>
      <c r="D975" s="13">
        <f>IF(C975="","",IFERROR(VLOOKUP(C975,'Key inventory'!$A$5:$C$104,2,FALSE),""))</f>
        <v/>
      </c>
      <c r="E975" s="13">
        <f>IF(C975="","",IFERROR(VLOOKUP(C975,'Key inventory'!$A$5:$C$104,3,FALSE),""))</f>
        <v/>
      </c>
      <c r="F975" s="14" t="n"/>
      <c r="G975" s="12" t="n"/>
      <c r="H975" s="14" t="n"/>
      <c r="I975" s="10" t="n"/>
      <c r="J975" s="11" t="n"/>
      <c r="K975" s="14" t="n"/>
      <c r="L975" s="10" t="n"/>
      <c r="M975" s="11" t="n"/>
      <c r="N975" s="14" t="n"/>
      <c r="O975" s="14" t="n"/>
      <c r="P975" s="13">
        <f>IF(OR(A975="",C975=""),"",IF(L975&lt;&gt;"","Returned",IF(I975="","Out",IF(NOW()&gt;I975+J975,"OVERDUE","Out"))))</f>
        <v/>
      </c>
      <c r="Q975" s="15">
        <f>IF(OR(A975="",B975=""),"",ROUND((IF(L975="",NOW(),L975+M975)-(A975+B975))*24,1))</f>
        <v/>
      </c>
      <c r="R975" s="16">
        <f>IF(OR(A975="",B975=""),"",A975+B975)</f>
        <v/>
      </c>
    </row>
    <row r="976">
      <c r="A976" s="10" t="n"/>
      <c r="B976" s="11" t="n"/>
      <c r="C976" s="12" t="n"/>
      <c r="D976" s="13">
        <f>IF(C976="","",IFERROR(VLOOKUP(C976,'Key inventory'!$A$5:$C$104,2,FALSE),""))</f>
        <v/>
      </c>
      <c r="E976" s="13">
        <f>IF(C976="","",IFERROR(VLOOKUP(C976,'Key inventory'!$A$5:$C$104,3,FALSE),""))</f>
        <v/>
      </c>
      <c r="F976" s="14" t="n"/>
      <c r="G976" s="12" t="n"/>
      <c r="H976" s="14" t="n"/>
      <c r="I976" s="10" t="n"/>
      <c r="J976" s="11" t="n"/>
      <c r="K976" s="14" t="n"/>
      <c r="L976" s="10" t="n"/>
      <c r="M976" s="11" t="n"/>
      <c r="N976" s="14" t="n"/>
      <c r="O976" s="14" t="n"/>
      <c r="P976" s="13">
        <f>IF(OR(A976="",C976=""),"",IF(L976&lt;&gt;"","Returned",IF(I976="","Out",IF(NOW()&gt;I976+J976,"OVERDUE","Out"))))</f>
        <v/>
      </c>
      <c r="Q976" s="15">
        <f>IF(OR(A976="",B976=""),"",ROUND((IF(L976="",NOW(),L976+M976)-(A976+B976))*24,1))</f>
        <v/>
      </c>
      <c r="R976" s="16">
        <f>IF(OR(A976="",B976=""),"",A976+B976)</f>
        <v/>
      </c>
    </row>
    <row r="977">
      <c r="A977" s="10" t="n"/>
      <c r="B977" s="11" t="n"/>
      <c r="C977" s="12" t="n"/>
      <c r="D977" s="13">
        <f>IF(C977="","",IFERROR(VLOOKUP(C977,'Key inventory'!$A$5:$C$104,2,FALSE),""))</f>
        <v/>
      </c>
      <c r="E977" s="13">
        <f>IF(C977="","",IFERROR(VLOOKUP(C977,'Key inventory'!$A$5:$C$104,3,FALSE),""))</f>
        <v/>
      </c>
      <c r="F977" s="14" t="n"/>
      <c r="G977" s="12" t="n"/>
      <c r="H977" s="14" t="n"/>
      <c r="I977" s="10" t="n"/>
      <c r="J977" s="11" t="n"/>
      <c r="K977" s="14" t="n"/>
      <c r="L977" s="10" t="n"/>
      <c r="M977" s="11" t="n"/>
      <c r="N977" s="14" t="n"/>
      <c r="O977" s="14" t="n"/>
      <c r="P977" s="13">
        <f>IF(OR(A977="",C977=""),"",IF(L977&lt;&gt;"","Returned",IF(I977="","Out",IF(NOW()&gt;I977+J977,"OVERDUE","Out"))))</f>
        <v/>
      </c>
      <c r="Q977" s="15">
        <f>IF(OR(A977="",B977=""),"",ROUND((IF(L977="",NOW(),L977+M977)-(A977+B977))*24,1))</f>
        <v/>
      </c>
      <c r="R977" s="16">
        <f>IF(OR(A977="",B977=""),"",A977+B977)</f>
        <v/>
      </c>
    </row>
    <row r="978">
      <c r="A978" s="10" t="n"/>
      <c r="B978" s="11" t="n"/>
      <c r="C978" s="12" t="n"/>
      <c r="D978" s="13">
        <f>IF(C978="","",IFERROR(VLOOKUP(C978,'Key inventory'!$A$5:$C$104,2,FALSE),""))</f>
        <v/>
      </c>
      <c r="E978" s="13">
        <f>IF(C978="","",IFERROR(VLOOKUP(C978,'Key inventory'!$A$5:$C$104,3,FALSE),""))</f>
        <v/>
      </c>
      <c r="F978" s="14" t="n"/>
      <c r="G978" s="12" t="n"/>
      <c r="H978" s="14" t="n"/>
      <c r="I978" s="10" t="n"/>
      <c r="J978" s="11" t="n"/>
      <c r="K978" s="14" t="n"/>
      <c r="L978" s="10" t="n"/>
      <c r="M978" s="11" t="n"/>
      <c r="N978" s="14" t="n"/>
      <c r="O978" s="14" t="n"/>
      <c r="P978" s="13">
        <f>IF(OR(A978="",C978=""),"",IF(L978&lt;&gt;"","Returned",IF(I978="","Out",IF(NOW()&gt;I978+J978,"OVERDUE","Out"))))</f>
        <v/>
      </c>
      <c r="Q978" s="15">
        <f>IF(OR(A978="",B978=""),"",ROUND((IF(L978="",NOW(),L978+M978)-(A978+B978))*24,1))</f>
        <v/>
      </c>
      <c r="R978" s="16">
        <f>IF(OR(A978="",B978=""),"",A978+B978)</f>
        <v/>
      </c>
    </row>
    <row r="979">
      <c r="A979" s="10" t="n"/>
      <c r="B979" s="11" t="n"/>
      <c r="C979" s="12" t="n"/>
      <c r="D979" s="13">
        <f>IF(C979="","",IFERROR(VLOOKUP(C979,'Key inventory'!$A$5:$C$104,2,FALSE),""))</f>
        <v/>
      </c>
      <c r="E979" s="13">
        <f>IF(C979="","",IFERROR(VLOOKUP(C979,'Key inventory'!$A$5:$C$104,3,FALSE),""))</f>
        <v/>
      </c>
      <c r="F979" s="14" t="n"/>
      <c r="G979" s="12" t="n"/>
      <c r="H979" s="14" t="n"/>
      <c r="I979" s="10" t="n"/>
      <c r="J979" s="11" t="n"/>
      <c r="K979" s="14" t="n"/>
      <c r="L979" s="10" t="n"/>
      <c r="M979" s="11" t="n"/>
      <c r="N979" s="14" t="n"/>
      <c r="O979" s="14" t="n"/>
      <c r="P979" s="13">
        <f>IF(OR(A979="",C979=""),"",IF(L979&lt;&gt;"","Returned",IF(I979="","Out",IF(NOW()&gt;I979+J979,"OVERDUE","Out"))))</f>
        <v/>
      </c>
      <c r="Q979" s="15">
        <f>IF(OR(A979="",B979=""),"",ROUND((IF(L979="",NOW(),L979+M979)-(A979+B979))*24,1))</f>
        <v/>
      </c>
      <c r="R979" s="16">
        <f>IF(OR(A979="",B979=""),"",A979+B979)</f>
        <v/>
      </c>
    </row>
    <row r="980">
      <c r="A980" s="10" t="n"/>
      <c r="B980" s="11" t="n"/>
      <c r="C980" s="12" t="n"/>
      <c r="D980" s="13">
        <f>IF(C980="","",IFERROR(VLOOKUP(C980,'Key inventory'!$A$5:$C$104,2,FALSE),""))</f>
        <v/>
      </c>
      <c r="E980" s="13">
        <f>IF(C980="","",IFERROR(VLOOKUP(C980,'Key inventory'!$A$5:$C$104,3,FALSE),""))</f>
        <v/>
      </c>
      <c r="F980" s="14" t="n"/>
      <c r="G980" s="12" t="n"/>
      <c r="H980" s="14" t="n"/>
      <c r="I980" s="10" t="n"/>
      <c r="J980" s="11" t="n"/>
      <c r="K980" s="14" t="n"/>
      <c r="L980" s="10" t="n"/>
      <c r="M980" s="11" t="n"/>
      <c r="N980" s="14" t="n"/>
      <c r="O980" s="14" t="n"/>
      <c r="P980" s="13">
        <f>IF(OR(A980="",C980=""),"",IF(L980&lt;&gt;"","Returned",IF(I980="","Out",IF(NOW()&gt;I980+J980,"OVERDUE","Out"))))</f>
        <v/>
      </c>
      <c r="Q980" s="15">
        <f>IF(OR(A980="",B980=""),"",ROUND((IF(L980="",NOW(),L980+M980)-(A980+B980))*24,1))</f>
        <v/>
      </c>
      <c r="R980" s="16">
        <f>IF(OR(A980="",B980=""),"",A980+B980)</f>
        <v/>
      </c>
    </row>
    <row r="981">
      <c r="A981" s="10" t="n"/>
      <c r="B981" s="11" t="n"/>
      <c r="C981" s="12" t="n"/>
      <c r="D981" s="13">
        <f>IF(C981="","",IFERROR(VLOOKUP(C981,'Key inventory'!$A$5:$C$104,2,FALSE),""))</f>
        <v/>
      </c>
      <c r="E981" s="13">
        <f>IF(C981="","",IFERROR(VLOOKUP(C981,'Key inventory'!$A$5:$C$104,3,FALSE),""))</f>
        <v/>
      </c>
      <c r="F981" s="14" t="n"/>
      <c r="G981" s="12" t="n"/>
      <c r="H981" s="14" t="n"/>
      <c r="I981" s="10" t="n"/>
      <c r="J981" s="11" t="n"/>
      <c r="K981" s="14" t="n"/>
      <c r="L981" s="10" t="n"/>
      <c r="M981" s="11" t="n"/>
      <c r="N981" s="14" t="n"/>
      <c r="O981" s="14" t="n"/>
      <c r="P981" s="13">
        <f>IF(OR(A981="",C981=""),"",IF(L981&lt;&gt;"","Returned",IF(I981="","Out",IF(NOW()&gt;I981+J981,"OVERDUE","Out"))))</f>
        <v/>
      </c>
      <c r="Q981" s="15">
        <f>IF(OR(A981="",B981=""),"",ROUND((IF(L981="",NOW(),L981+M981)-(A981+B981))*24,1))</f>
        <v/>
      </c>
      <c r="R981" s="16">
        <f>IF(OR(A981="",B981=""),"",A981+B981)</f>
        <v/>
      </c>
    </row>
    <row r="982">
      <c r="A982" s="10" t="n"/>
      <c r="B982" s="11" t="n"/>
      <c r="C982" s="12" t="n"/>
      <c r="D982" s="13">
        <f>IF(C982="","",IFERROR(VLOOKUP(C982,'Key inventory'!$A$5:$C$104,2,FALSE),""))</f>
        <v/>
      </c>
      <c r="E982" s="13">
        <f>IF(C982="","",IFERROR(VLOOKUP(C982,'Key inventory'!$A$5:$C$104,3,FALSE),""))</f>
        <v/>
      </c>
      <c r="F982" s="14" t="n"/>
      <c r="G982" s="12" t="n"/>
      <c r="H982" s="14" t="n"/>
      <c r="I982" s="10" t="n"/>
      <c r="J982" s="11" t="n"/>
      <c r="K982" s="14" t="n"/>
      <c r="L982" s="10" t="n"/>
      <c r="M982" s="11" t="n"/>
      <c r="N982" s="14" t="n"/>
      <c r="O982" s="14" t="n"/>
      <c r="P982" s="13">
        <f>IF(OR(A982="",C982=""),"",IF(L982&lt;&gt;"","Returned",IF(I982="","Out",IF(NOW()&gt;I982+J982,"OVERDUE","Out"))))</f>
        <v/>
      </c>
      <c r="Q982" s="15">
        <f>IF(OR(A982="",B982=""),"",ROUND((IF(L982="",NOW(),L982+M982)-(A982+B982))*24,1))</f>
        <v/>
      </c>
      <c r="R982" s="16">
        <f>IF(OR(A982="",B982=""),"",A982+B982)</f>
        <v/>
      </c>
    </row>
    <row r="983">
      <c r="A983" s="10" t="n"/>
      <c r="B983" s="11" t="n"/>
      <c r="C983" s="12" t="n"/>
      <c r="D983" s="13">
        <f>IF(C983="","",IFERROR(VLOOKUP(C983,'Key inventory'!$A$5:$C$104,2,FALSE),""))</f>
        <v/>
      </c>
      <c r="E983" s="13">
        <f>IF(C983="","",IFERROR(VLOOKUP(C983,'Key inventory'!$A$5:$C$104,3,FALSE),""))</f>
        <v/>
      </c>
      <c r="F983" s="14" t="n"/>
      <c r="G983" s="12" t="n"/>
      <c r="H983" s="14" t="n"/>
      <c r="I983" s="10" t="n"/>
      <c r="J983" s="11" t="n"/>
      <c r="K983" s="14" t="n"/>
      <c r="L983" s="10" t="n"/>
      <c r="M983" s="11" t="n"/>
      <c r="N983" s="14" t="n"/>
      <c r="O983" s="14" t="n"/>
      <c r="P983" s="13">
        <f>IF(OR(A983="",C983=""),"",IF(L983&lt;&gt;"","Returned",IF(I983="","Out",IF(NOW()&gt;I983+J983,"OVERDUE","Out"))))</f>
        <v/>
      </c>
      <c r="Q983" s="15">
        <f>IF(OR(A983="",B983=""),"",ROUND((IF(L983="",NOW(),L983+M983)-(A983+B983))*24,1))</f>
        <v/>
      </c>
      <c r="R983" s="16">
        <f>IF(OR(A983="",B983=""),"",A983+B983)</f>
        <v/>
      </c>
    </row>
    <row r="984">
      <c r="A984" s="10" t="n"/>
      <c r="B984" s="11" t="n"/>
      <c r="C984" s="12" t="n"/>
      <c r="D984" s="13">
        <f>IF(C984="","",IFERROR(VLOOKUP(C984,'Key inventory'!$A$5:$C$104,2,FALSE),""))</f>
        <v/>
      </c>
      <c r="E984" s="13">
        <f>IF(C984="","",IFERROR(VLOOKUP(C984,'Key inventory'!$A$5:$C$104,3,FALSE),""))</f>
        <v/>
      </c>
      <c r="F984" s="14" t="n"/>
      <c r="G984" s="12" t="n"/>
      <c r="H984" s="14" t="n"/>
      <c r="I984" s="10" t="n"/>
      <c r="J984" s="11" t="n"/>
      <c r="K984" s="14" t="n"/>
      <c r="L984" s="10" t="n"/>
      <c r="M984" s="11" t="n"/>
      <c r="N984" s="14" t="n"/>
      <c r="O984" s="14" t="n"/>
      <c r="P984" s="13">
        <f>IF(OR(A984="",C984=""),"",IF(L984&lt;&gt;"","Returned",IF(I984="","Out",IF(NOW()&gt;I984+J984,"OVERDUE","Out"))))</f>
        <v/>
      </c>
      <c r="Q984" s="15">
        <f>IF(OR(A984="",B984=""),"",ROUND((IF(L984="",NOW(),L984+M984)-(A984+B984))*24,1))</f>
        <v/>
      </c>
      <c r="R984" s="16">
        <f>IF(OR(A984="",B984=""),"",A984+B984)</f>
        <v/>
      </c>
    </row>
    <row r="985">
      <c r="A985" s="10" t="n"/>
      <c r="B985" s="11" t="n"/>
      <c r="C985" s="12" t="n"/>
      <c r="D985" s="13">
        <f>IF(C985="","",IFERROR(VLOOKUP(C985,'Key inventory'!$A$5:$C$104,2,FALSE),""))</f>
        <v/>
      </c>
      <c r="E985" s="13">
        <f>IF(C985="","",IFERROR(VLOOKUP(C985,'Key inventory'!$A$5:$C$104,3,FALSE),""))</f>
        <v/>
      </c>
      <c r="F985" s="14" t="n"/>
      <c r="G985" s="12" t="n"/>
      <c r="H985" s="14" t="n"/>
      <c r="I985" s="10" t="n"/>
      <c r="J985" s="11" t="n"/>
      <c r="K985" s="14" t="n"/>
      <c r="L985" s="10" t="n"/>
      <c r="M985" s="11" t="n"/>
      <c r="N985" s="14" t="n"/>
      <c r="O985" s="14" t="n"/>
      <c r="P985" s="13">
        <f>IF(OR(A985="",C985=""),"",IF(L985&lt;&gt;"","Returned",IF(I985="","Out",IF(NOW()&gt;I985+J985,"OVERDUE","Out"))))</f>
        <v/>
      </c>
      <c r="Q985" s="15">
        <f>IF(OR(A985="",B985=""),"",ROUND((IF(L985="",NOW(),L985+M985)-(A985+B985))*24,1))</f>
        <v/>
      </c>
      <c r="R985" s="16">
        <f>IF(OR(A985="",B985=""),"",A985+B985)</f>
        <v/>
      </c>
    </row>
    <row r="986">
      <c r="A986" s="10" t="n"/>
      <c r="B986" s="11" t="n"/>
      <c r="C986" s="12" t="n"/>
      <c r="D986" s="13">
        <f>IF(C986="","",IFERROR(VLOOKUP(C986,'Key inventory'!$A$5:$C$104,2,FALSE),""))</f>
        <v/>
      </c>
      <c r="E986" s="13">
        <f>IF(C986="","",IFERROR(VLOOKUP(C986,'Key inventory'!$A$5:$C$104,3,FALSE),""))</f>
        <v/>
      </c>
      <c r="F986" s="14" t="n"/>
      <c r="G986" s="12" t="n"/>
      <c r="H986" s="14" t="n"/>
      <c r="I986" s="10" t="n"/>
      <c r="J986" s="11" t="n"/>
      <c r="K986" s="14" t="n"/>
      <c r="L986" s="10" t="n"/>
      <c r="M986" s="11" t="n"/>
      <c r="N986" s="14" t="n"/>
      <c r="O986" s="14" t="n"/>
      <c r="P986" s="13">
        <f>IF(OR(A986="",C986=""),"",IF(L986&lt;&gt;"","Returned",IF(I986="","Out",IF(NOW()&gt;I986+J986,"OVERDUE","Out"))))</f>
        <v/>
      </c>
      <c r="Q986" s="15">
        <f>IF(OR(A986="",B986=""),"",ROUND((IF(L986="",NOW(),L986+M986)-(A986+B986))*24,1))</f>
        <v/>
      </c>
      <c r="R986" s="16">
        <f>IF(OR(A986="",B986=""),"",A986+B986)</f>
        <v/>
      </c>
    </row>
    <row r="987">
      <c r="A987" s="10" t="n"/>
      <c r="B987" s="11" t="n"/>
      <c r="C987" s="12" t="n"/>
      <c r="D987" s="13">
        <f>IF(C987="","",IFERROR(VLOOKUP(C987,'Key inventory'!$A$5:$C$104,2,FALSE),""))</f>
        <v/>
      </c>
      <c r="E987" s="13">
        <f>IF(C987="","",IFERROR(VLOOKUP(C987,'Key inventory'!$A$5:$C$104,3,FALSE),""))</f>
        <v/>
      </c>
      <c r="F987" s="14" t="n"/>
      <c r="G987" s="12" t="n"/>
      <c r="H987" s="14" t="n"/>
      <c r="I987" s="10" t="n"/>
      <c r="J987" s="11" t="n"/>
      <c r="K987" s="14" t="n"/>
      <c r="L987" s="10" t="n"/>
      <c r="M987" s="11" t="n"/>
      <c r="N987" s="14" t="n"/>
      <c r="O987" s="14" t="n"/>
      <c r="P987" s="13">
        <f>IF(OR(A987="",C987=""),"",IF(L987&lt;&gt;"","Returned",IF(I987="","Out",IF(NOW()&gt;I987+J987,"OVERDUE","Out"))))</f>
        <v/>
      </c>
      <c r="Q987" s="15">
        <f>IF(OR(A987="",B987=""),"",ROUND((IF(L987="",NOW(),L987+M987)-(A987+B987))*24,1))</f>
        <v/>
      </c>
      <c r="R987" s="16">
        <f>IF(OR(A987="",B987=""),"",A987+B987)</f>
        <v/>
      </c>
    </row>
    <row r="988">
      <c r="A988" s="10" t="n"/>
      <c r="B988" s="11" t="n"/>
      <c r="C988" s="12" t="n"/>
      <c r="D988" s="13">
        <f>IF(C988="","",IFERROR(VLOOKUP(C988,'Key inventory'!$A$5:$C$104,2,FALSE),""))</f>
        <v/>
      </c>
      <c r="E988" s="13">
        <f>IF(C988="","",IFERROR(VLOOKUP(C988,'Key inventory'!$A$5:$C$104,3,FALSE),""))</f>
        <v/>
      </c>
      <c r="F988" s="14" t="n"/>
      <c r="G988" s="12" t="n"/>
      <c r="H988" s="14" t="n"/>
      <c r="I988" s="10" t="n"/>
      <c r="J988" s="11" t="n"/>
      <c r="K988" s="14" t="n"/>
      <c r="L988" s="10" t="n"/>
      <c r="M988" s="11" t="n"/>
      <c r="N988" s="14" t="n"/>
      <c r="O988" s="14" t="n"/>
      <c r="P988" s="13">
        <f>IF(OR(A988="",C988=""),"",IF(L988&lt;&gt;"","Returned",IF(I988="","Out",IF(NOW()&gt;I988+J988,"OVERDUE","Out"))))</f>
        <v/>
      </c>
      <c r="Q988" s="15">
        <f>IF(OR(A988="",B988=""),"",ROUND((IF(L988="",NOW(),L988+M988)-(A988+B988))*24,1))</f>
        <v/>
      </c>
      <c r="R988" s="16">
        <f>IF(OR(A988="",B988=""),"",A988+B988)</f>
        <v/>
      </c>
    </row>
    <row r="989">
      <c r="A989" s="10" t="n"/>
      <c r="B989" s="11" t="n"/>
      <c r="C989" s="12" t="n"/>
      <c r="D989" s="13">
        <f>IF(C989="","",IFERROR(VLOOKUP(C989,'Key inventory'!$A$5:$C$104,2,FALSE),""))</f>
        <v/>
      </c>
      <c r="E989" s="13">
        <f>IF(C989="","",IFERROR(VLOOKUP(C989,'Key inventory'!$A$5:$C$104,3,FALSE),""))</f>
        <v/>
      </c>
      <c r="F989" s="14" t="n"/>
      <c r="G989" s="12" t="n"/>
      <c r="H989" s="14" t="n"/>
      <c r="I989" s="10" t="n"/>
      <c r="J989" s="11" t="n"/>
      <c r="K989" s="14" t="n"/>
      <c r="L989" s="10" t="n"/>
      <c r="M989" s="11" t="n"/>
      <c r="N989" s="14" t="n"/>
      <c r="O989" s="14" t="n"/>
      <c r="P989" s="13">
        <f>IF(OR(A989="",C989=""),"",IF(L989&lt;&gt;"","Returned",IF(I989="","Out",IF(NOW()&gt;I989+J989,"OVERDUE","Out"))))</f>
        <v/>
      </c>
      <c r="Q989" s="15">
        <f>IF(OR(A989="",B989=""),"",ROUND((IF(L989="",NOW(),L989+M989)-(A989+B989))*24,1))</f>
        <v/>
      </c>
      <c r="R989" s="16">
        <f>IF(OR(A989="",B989=""),"",A989+B989)</f>
        <v/>
      </c>
    </row>
    <row r="990">
      <c r="A990" s="10" t="n"/>
      <c r="B990" s="11" t="n"/>
      <c r="C990" s="12" t="n"/>
      <c r="D990" s="13">
        <f>IF(C990="","",IFERROR(VLOOKUP(C990,'Key inventory'!$A$5:$C$104,2,FALSE),""))</f>
        <v/>
      </c>
      <c r="E990" s="13">
        <f>IF(C990="","",IFERROR(VLOOKUP(C990,'Key inventory'!$A$5:$C$104,3,FALSE),""))</f>
        <v/>
      </c>
      <c r="F990" s="14" t="n"/>
      <c r="G990" s="12" t="n"/>
      <c r="H990" s="14" t="n"/>
      <c r="I990" s="10" t="n"/>
      <c r="J990" s="11" t="n"/>
      <c r="K990" s="14" t="n"/>
      <c r="L990" s="10" t="n"/>
      <c r="M990" s="11" t="n"/>
      <c r="N990" s="14" t="n"/>
      <c r="O990" s="14" t="n"/>
      <c r="P990" s="13">
        <f>IF(OR(A990="",C990=""),"",IF(L990&lt;&gt;"","Returned",IF(I990="","Out",IF(NOW()&gt;I990+J990,"OVERDUE","Out"))))</f>
        <v/>
      </c>
      <c r="Q990" s="15">
        <f>IF(OR(A990="",B990=""),"",ROUND((IF(L990="",NOW(),L990+M990)-(A990+B990))*24,1))</f>
        <v/>
      </c>
      <c r="R990" s="16">
        <f>IF(OR(A990="",B990=""),"",A990+B990)</f>
        <v/>
      </c>
    </row>
    <row r="991">
      <c r="A991" s="10" t="n"/>
      <c r="B991" s="11" t="n"/>
      <c r="C991" s="12" t="n"/>
      <c r="D991" s="13">
        <f>IF(C991="","",IFERROR(VLOOKUP(C991,'Key inventory'!$A$5:$C$104,2,FALSE),""))</f>
        <v/>
      </c>
      <c r="E991" s="13">
        <f>IF(C991="","",IFERROR(VLOOKUP(C991,'Key inventory'!$A$5:$C$104,3,FALSE),""))</f>
        <v/>
      </c>
      <c r="F991" s="14" t="n"/>
      <c r="G991" s="12" t="n"/>
      <c r="H991" s="14" t="n"/>
      <c r="I991" s="10" t="n"/>
      <c r="J991" s="11" t="n"/>
      <c r="K991" s="14" t="n"/>
      <c r="L991" s="10" t="n"/>
      <c r="M991" s="11" t="n"/>
      <c r="N991" s="14" t="n"/>
      <c r="O991" s="14" t="n"/>
      <c r="P991" s="13">
        <f>IF(OR(A991="",C991=""),"",IF(L991&lt;&gt;"","Returned",IF(I991="","Out",IF(NOW()&gt;I991+J991,"OVERDUE","Out"))))</f>
        <v/>
      </c>
      <c r="Q991" s="15">
        <f>IF(OR(A991="",B991=""),"",ROUND((IF(L991="",NOW(),L991+M991)-(A991+B991))*24,1))</f>
        <v/>
      </c>
      <c r="R991" s="16">
        <f>IF(OR(A991="",B991=""),"",A991+B991)</f>
        <v/>
      </c>
    </row>
    <row r="992">
      <c r="A992" s="10" t="n"/>
      <c r="B992" s="11" t="n"/>
      <c r="C992" s="12" t="n"/>
      <c r="D992" s="13">
        <f>IF(C992="","",IFERROR(VLOOKUP(C992,'Key inventory'!$A$5:$C$104,2,FALSE),""))</f>
        <v/>
      </c>
      <c r="E992" s="13">
        <f>IF(C992="","",IFERROR(VLOOKUP(C992,'Key inventory'!$A$5:$C$104,3,FALSE),""))</f>
        <v/>
      </c>
      <c r="F992" s="14" t="n"/>
      <c r="G992" s="12" t="n"/>
      <c r="H992" s="14" t="n"/>
      <c r="I992" s="10" t="n"/>
      <c r="J992" s="11" t="n"/>
      <c r="K992" s="14" t="n"/>
      <c r="L992" s="10" t="n"/>
      <c r="M992" s="11" t="n"/>
      <c r="N992" s="14" t="n"/>
      <c r="O992" s="14" t="n"/>
      <c r="P992" s="13">
        <f>IF(OR(A992="",C992=""),"",IF(L992&lt;&gt;"","Returned",IF(I992="","Out",IF(NOW()&gt;I992+J992,"OVERDUE","Out"))))</f>
        <v/>
      </c>
      <c r="Q992" s="15">
        <f>IF(OR(A992="",B992=""),"",ROUND((IF(L992="",NOW(),L992+M992)-(A992+B992))*24,1))</f>
        <v/>
      </c>
      <c r="R992" s="16">
        <f>IF(OR(A992="",B992=""),"",A992+B992)</f>
        <v/>
      </c>
    </row>
    <row r="993">
      <c r="A993" s="10" t="n"/>
      <c r="B993" s="11" t="n"/>
      <c r="C993" s="12" t="n"/>
      <c r="D993" s="13">
        <f>IF(C993="","",IFERROR(VLOOKUP(C993,'Key inventory'!$A$5:$C$104,2,FALSE),""))</f>
        <v/>
      </c>
      <c r="E993" s="13">
        <f>IF(C993="","",IFERROR(VLOOKUP(C993,'Key inventory'!$A$5:$C$104,3,FALSE),""))</f>
        <v/>
      </c>
      <c r="F993" s="14" t="n"/>
      <c r="G993" s="12" t="n"/>
      <c r="H993" s="14" t="n"/>
      <c r="I993" s="10" t="n"/>
      <c r="J993" s="11" t="n"/>
      <c r="K993" s="14" t="n"/>
      <c r="L993" s="10" t="n"/>
      <c r="M993" s="11" t="n"/>
      <c r="N993" s="14" t="n"/>
      <c r="O993" s="14" t="n"/>
      <c r="P993" s="13">
        <f>IF(OR(A993="",C993=""),"",IF(L993&lt;&gt;"","Returned",IF(I993="","Out",IF(NOW()&gt;I993+J993,"OVERDUE","Out"))))</f>
        <v/>
      </c>
      <c r="Q993" s="15">
        <f>IF(OR(A993="",B993=""),"",ROUND((IF(L993="",NOW(),L993+M993)-(A993+B993))*24,1))</f>
        <v/>
      </c>
      <c r="R993" s="16">
        <f>IF(OR(A993="",B993=""),"",A993+B993)</f>
        <v/>
      </c>
    </row>
    <row r="994">
      <c r="A994" s="10" t="n"/>
      <c r="B994" s="11" t="n"/>
      <c r="C994" s="12" t="n"/>
      <c r="D994" s="13">
        <f>IF(C994="","",IFERROR(VLOOKUP(C994,'Key inventory'!$A$5:$C$104,2,FALSE),""))</f>
        <v/>
      </c>
      <c r="E994" s="13">
        <f>IF(C994="","",IFERROR(VLOOKUP(C994,'Key inventory'!$A$5:$C$104,3,FALSE),""))</f>
        <v/>
      </c>
      <c r="F994" s="14" t="n"/>
      <c r="G994" s="12" t="n"/>
      <c r="H994" s="14" t="n"/>
      <c r="I994" s="10" t="n"/>
      <c r="J994" s="11" t="n"/>
      <c r="K994" s="14" t="n"/>
      <c r="L994" s="10" t="n"/>
      <c r="M994" s="11" t="n"/>
      <c r="N994" s="14" t="n"/>
      <c r="O994" s="14" t="n"/>
      <c r="P994" s="13">
        <f>IF(OR(A994="",C994=""),"",IF(L994&lt;&gt;"","Returned",IF(I994="","Out",IF(NOW()&gt;I994+J994,"OVERDUE","Out"))))</f>
        <v/>
      </c>
      <c r="Q994" s="15">
        <f>IF(OR(A994="",B994=""),"",ROUND((IF(L994="",NOW(),L994+M994)-(A994+B994))*24,1))</f>
        <v/>
      </c>
      <c r="R994" s="16">
        <f>IF(OR(A994="",B994=""),"",A994+B994)</f>
        <v/>
      </c>
    </row>
    <row r="995">
      <c r="A995" s="10" t="n"/>
      <c r="B995" s="11" t="n"/>
      <c r="C995" s="12" t="n"/>
      <c r="D995" s="13">
        <f>IF(C995="","",IFERROR(VLOOKUP(C995,'Key inventory'!$A$5:$C$104,2,FALSE),""))</f>
        <v/>
      </c>
      <c r="E995" s="13">
        <f>IF(C995="","",IFERROR(VLOOKUP(C995,'Key inventory'!$A$5:$C$104,3,FALSE),""))</f>
        <v/>
      </c>
      <c r="F995" s="14" t="n"/>
      <c r="G995" s="12" t="n"/>
      <c r="H995" s="14" t="n"/>
      <c r="I995" s="10" t="n"/>
      <c r="J995" s="11" t="n"/>
      <c r="K995" s="14" t="n"/>
      <c r="L995" s="10" t="n"/>
      <c r="M995" s="11" t="n"/>
      <c r="N995" s="14" t="n"/>
      <c r="O995" s="14" t="n"/>
      <c r="P995" s="13">
        <f>IF(OR(A995="",C995=""),"",IF(L995&lt;&gt;"","Returned",IF(I995="","Out",IF(NOW()&gt;I995+J995,"OVERDUE","Out"))))</f>
        <v/>
      </c>
      <c r="Q995" s="15">
        <f>IF(OR(A995="",B995=""),"",ROUND((IF(L995="",NOW(),L995+M995)-(A995+B995))*24,1))</f>
        <v/>
      </c>
      <c r="R995" s="16">
        <f>IF(OR(A995="",B995=""),"",A995+B995)</f>
        <v/>
      </c>
    </row>
    <row r="996">
      <c r="A996" s="10" t="n"/>
      <c r="B996" s="11" t="n"/>
      <c r="C996" s="12" t="n"/>
      <c r="D996" s="13">
        <f>IF(C996="","",IFERROR(VLOOKUP(C996,'Key inventory'!$A$5:$C$104,2,FALSE),""))</f>
        <v/>
      </c>
      <c r="E996" s="13">
        <f>IF(C996="","",IFERROR(VLOOKUP(C996,'Key inventory'!$A$5:$C$104,3,FALSE),""))</f>
        <v/>
      </c>
      <c r="F996" s="14" t="n"/>
      <c r="G996" s="12" t="n"/>
      <c r="H996" s="14" t="n"/>
      <c r="I996" s="10" t="n"/>
      <c r="J996" s="11" t="n"/>
      <c r="K996" s="14" t="n"/>
      <c r="L996" s="10" t="n"/>
      <c r="M996" s="11" t="n"/>
      <c r="N996" s="14" t="n"/>
      <c r="O996" s="14" t="n"/>
      <c r="P996" s="13">
        <f>IF(OR(A996="",C996=""),"",IF(L996&lt;&gt;"","Returned",IF(I996="","Out",IF(NOW()&gt;I996+J996,"OVERDUE","Out"))))</f>
        <v/>
      </c>
      <c r="Q996" s="15">
        <f>IF(OR(A996="",B996=""),"",ROUND((IF(L996="",NOW(),L996+M996)-(A996+B996))*24,1))</f>
        <v/>
      </c>
      <c r="R996" s="16">
        <f>IF(OR(A996="",B996=""),"",A996+B996)</f>
        <v/>
      </c>
    </row>
    <row r="997">
      <c r="A997" s="10" t="n"/>
      <c r="B997" s="11" t="n"/>
      <c r="C997" s="12" t="n"/>
      <c r="D997" s="13">
        <f>IF(C997="","",IFERROR(VLOOKUP(C997,'Key inventory'!$A$5:$C$104,2,FALSE),""))</f>
        <v/>
      </c>
      <c r="E997" s="13">
        <f>IF(C997="","",IFERROR(VLOOKUP(C997,'Key inventory'!$A$5:$C$104,3,FALSE),""))</f>
        <v/>
      </c>
      <c r="F997" s="14" t="n"/>
      <c r="G997" s="12" t="n"/>
      <c r="H997" s="14" t="n"/>
      <c r="I997" s="10" t="n"/>
      <c r="J997" s="11" t="n"/>
      <c r="K997" s="14" t="n"/>
      <c r="L997" s="10" t="n"/>
      <c r="M997" s="11" t="n"/>
      <c r="N997" s="14" t="n"/>
      <c r="O997" s="14" t="n"/>
      <c r="P997" s="13">
        <f>IF(OR(A997="",C997=""),"",IF(L997&lt;&gt;"","Returned",IF(I997="","Out",IF(NOW()&gt;I997+J997,"OVERDUE","Out"))))</f>
        <v/>
      </c>
      <c r="Q997" s="15">
        <f>IF(OR(A997="",B997=""),"",ROUND((IF(L997="",NOW(),L997+M997)-(A997+B997))*24,1))</f>
        <v/>
      </c>
      <c r="R997" s="16">
        <f>IF(OR(A997="",B997=""),"",A997+B997)</f>
        <v/>
      </c>
    </row>
    <row r="998">
      <c r="A998" s="10" t="n"/>
      <c r="B998" s="11" t="n"/>
      <c r="C998" s="12" t="n"/>
      <c r="D998" s="13">
        <f>IF(C998="","",IFERROR(VLOOKUP(C998,'Key inventory'!$A$5:$C$104,2,FALSE),""))</f>
        <v/>
      </c>
      <c r="E998" s="13">
        <f>IF(C998="","",IFERROR(VLOOKUP(C998,'Key inventory'!$A$5:$C$104,3,FALSE),""))</f>
        <v/>
      </c>
      <c r="F998" s="14" t="n"/>
      <c r="G998" s="12" t="n"/>
      <c r="H998" s="14" t="n"/>
      <c r="I998" s="10" t="n"/>
      <c r="J998" s="11" t="n"/>
      <c r="K998" s="14" t="n"/>
      <c r="L998" s="10" t="n"/>
      <c r="M998" s="11" t="n"/>
      <c r="N998" s="14" t="n"/>
      <c r="O998" s="14" t="n"/>
      <c r="P998" s="13">
        <f>IF(OR(A998="",C998=""),"",IF(L998&lt;&gt;"","Returned",IF(I998="","Out",IF(NOW()&gt;I998+J998,"OVERDUE","Out"))))</f>
        <v/>
      </c>
      <c r="Q998" s="15">
        <f>IF(OR(A998="",B998=""),"",ROUND((IF(L998="",NOW(),L998+M998)-(A998+B998))*24,1))</f>
        <v/>
      </c>
      <c r="R998" s="16">
        <f>IF(OR(A998="",B998=""),"",A998+B998)</f>
        <v/>
      </c>
    </row>
    <row r="999">
      <c r="A999" s="10" t="n"/>
      <c r="B999" s="11" t="n"/>
      <c r="C999" s="12" t="n"/>
      <c r="D999" s="13">
        <f>IF(C999="","",IFERROR(VLOOKUP(C999,'Key inventory'!$A$5:$C$104,2,FALSE),""))</f>
        <v/>
      </c>
      <c r="E999" s="13">
        <f>IF(C999="","",IFERROR(VLOOKUP(C999,'Key inventory'!$A$5:$C$104,3,FALSE),""))</f>
        <v/>
      </c>
      <c r="F999" s="14" t="n"/>
      <c r="G999" s="12" t="n"/>
      <c r="H999" s="14" t="n"/>
      <c r="I999" s="10" t="n"/>
      <c r="J999" s="11" t="n"/>
      <c r="K999" s="14" t="n"/>
      <c r="L999" s="10" t="n"/>
      <c r="M999" s="11" t="n"/>
      <c r="N999" s="14" t="n"/>
      <c r="O999" s="14" t="n"/>
      <c r="P999" s="13">
        <f>IF(OR(A999="",C999=""),"",IF(L999&lt;&gt;"","Returned",IF(I999="","Out",IF(NOW()&gt;I999+J999,"OVERDUE","Out"))))</f>
        <v/>
      </c>
      <c r="Q999" s="15">
        <f>IF(OR(A999="",B999=""),"",ROUND((IF(L999="",NOW(),L999+M999)-(A999+B999))*24,1))</f>
        <v/>
      </c>
      <c r="R999" s="16">
        <f>IF(OR(A999="",B999=""),"",A999+B999)</f>
        <v/>
      </c>
    </row>
    <row r="1000">
      <c r="A1000" s="10" t="n"/>
      <c r="B1000" s="11" t="n"/>
      <c r="C1000" s="12" t="n"/>
      <c r="D1000" s="13">
        <f>IF(C1000="","",IFERROR(VLOOKUP(C1000,'Key inventory'!$A$5:$C$104,2,FALSE),""))</f>
        <v/>
      </c>
      <c r="E1000" s="13">
        <f>IF(C1000="","",IFERROR(VLOOKUP(C1000,'Key inventory'!$A$5:$C$104,3,FALSE),""))</f>
        <v/>
      </c>
      <c r="F1000" s="14" t="n"/>
      <c r="G1000" s="12" t="n"/>
      <c r="H1000" s="14" t="n"/>
      <c r="I1000" s="10" t="n"/>
      <c r="J1000" s="11" t="n"/>
      <c r="K1000" s="14" t="n"/>
      <c r="L1000" s="10" t="n"/>
      <c r="M1000" s="11" t="n"/>
      <c r="N1000" s="14" t="n"/>
      <c r="O1000" s="14" t="n"/>
      <c r="P1000" s="13">
        <f>IF(OR(A1000="",C1000=""),"",IF(L1000&lt;&gt;"","Returned",IF(I1000="","Out",IF(NOW()&gt;I1000+J1000,"OVERDUE","Out"))))</f>
        <v/>
      </c>
      <c r="Q1000" s="15">
        <f>IF(OR(A1000="",B1000=""),"",ROUND((IF(L1000="",NOW(),L1000+M1000)-(A1000+B1000))*24,1))</f>
        <v/>
      </c>
      <c r="R1000" s="16">
        <f>IF(OR(A1000="",B1000=""),"",A1000+B1000)</f>
        <v/>
      </c>
    </row>
    <row r="1001">
      <c r="A1001" s="10" t="n"/>
      <c r="B1001" s="11" t="n"/>
      <c r="C1001" s="12" t="n"/>
      <c r="D1001" s="13">
        <f>IF(C1001="","",IFERROR(VLOOKUP(C1001,'Key inventory'!$A$5:$C$104,2,FALSE),""))</f>
        <v/>
      </c>
      <c r="E1001" s="13">
        <f>IF(C1001="","",IFERROR(VLOOKUP(C1001,'Key inventory'!$A$5:$C$104,3,FALSE),""))</f>
        <v/>
      </c>
      <c r="F1001" s="14" t="n"/>
      <c r="G1001" s="12" t="n"/>
      <c r="H1001" s="14" t="n"/>
      <c r="I1001" s="10" t="n"/>
      <c r="J1001" s="11" t="n"/>
      <c r="K1001" s="14" t="n"/>
      <c r="L1001" s="10" t="n"/>
      <c r="M1001" s="11" t="n"/>
      <c r="N1001" s="14" t="n"/>
      <c r="O1001" s="14" t="n"/>
      <c r="P1001" s="13">
        <f>IF(OR(A1001="",C1001=""),"",IF(L1001&lt;&gt;"","Returned",IF(I1001="","Out",IF(NOW()&gt;I1001+J1001,"OVERDUE","Out"))))</f>
        <v/>
      </c>
      <c r="Q1001" s="15">
        <f>IF(OR(A1001="",B1001=""),"",ROUND((IF(L1001="",NOW(),L1001+M1001)-(A1001+B1001))*24,1))</f>
        <v/>
      </c>
      <c r="R1001" s="16">
        <f>IF(OR(A1001="",B1001=""),"",A1001+B1001)</f>
        <v/>
      </c>
    </row>
    <row r="1002">
      <c r="A1002" s="10" t="n"/>
      <c r="B1002" s="11" t="n"/>
      <c r="C1002" s="12" t="n"/>
      <c r="D1002" s="13">
        <f>IF(C1002="","",IFERROR(VLOOKUP(C1002,'Key inventory'!$A$5:$C$104,2,FALSE),""))</f>
        <v/>
      </c>
      <c r="E1002" s="13">
        <f>IF(C1002="","",IFERROR(VLOOKUP(C1002,'Key inventory'!$A$5:$C$104,3,FALSE),""))</f>
        <v/>
      </c>
      <c r="F1002" s="14" t="n"/>
      <c r="G1002" s="12" t="n"/>
      <c r="H1002" s="14" t="n"/>
      <c r="I1002" s="10" t="n"/>
      <c r="J1002" s="11" t="n"/>
      <c r="K1002" s="14" t="n"/>
      <c r="L1002" s="10" t="n"/>
      <c r="M1002" s="11" t="n"/>
      <c r="N1002" s="14" t="n"/>
      <c r="O1002" s="14" t="n"/>
      <c r="P1002" s="13">
        <f>IF(OR(A1002="",C1002=""),"",IF(L1002&lt;&gt;"","Returned",IF(I1002="","Out",IF(NOW()&gt;I1002+J1002,"OVERDUE","Out"))))</f>
        <v/>
      </c>
      <c r="Q1002" s="15">
        <f>IF(OR(A1002="",B1002=""),"",ROUND((IF(L1002="",NOW(),L1002+M1002)-(A1002+B1002))*24,1))</f>
        <v/>
      </c>
      <c r="R1002" s="16">
        <f>IF(OR(A1002="",B1002=""),"",A1002+B1002)</f>
        <v/>
      </c>
    </row>
    <row r="1003">
      <c r="A1003" s="10" t="n"/>
      <c r="B1003" s="11" t="n"/>
      <c r="C1003" s="12" t="n"/>
      <c r="D1003" s="13">
        <f>IF(C1003="","",IFERROR(VLOOKUP(C1003,'Key inventory'!$A$5:$C$104,2,FALSE),""))</f>
        <v/>
      </c>
      <c r="E1003" s="13">
        <f>IF(C1003="","",IFERROR(VLOOKUP(C1003,'Key inventory'!$A$5:$C$104,3,FALSE),""))</f>
        <v/>
      </c>
      <c r="F1003" s="14" t="n"/>
      <c r="G1003" s="12" t="n"/>
      <c r="H1003" s="14" t="n"/>
      <c r="I1003" s="10" t="n"/>
      <c r="J1003" s="11" t="n"/>
      <c r="K1003" s="14" t="n"/>
      <c r="L1003" s="10" t="n"/>
      <c r="M1003" s="11" t="n"/>
      <c r="N1003" s="14" t="n"/>
      <c r="O1003" s="14" t="n"/>
      <c r="P1003" s="13">
        <f>IF(OR(A1003="",C1003=""),"",IF(L1003&lt;&gt;"","Returned",IF(I1003="","Out",IF(NOW()&gt;I1003+J1003,"OVERDUE","Out"))))</f>
        <v/>
      </c>
      <c r="Q1003" s="15">
        <f>IF(OR(A1003="",B1003=""),"",ROUND((IF(L1003="",NOW(),L1003+M1003)-(A1003+B1003))*24,1))</f>
        <v/>
      </c>
      <c r="R1003" s="16">
        <f>IF(OR(A1003="",B1003=""),"",A1003+B1003)</f>
        <v/>
      </c>
    </row>
    <row r="1004">
      <c r="A1004" s="10" t="n"/>
      <c r="B1004" s="11" t="n"/>
      <c r="C1004" s="12" t="n"/>
      <c r="D1004" s="13">
        <f>IF(C1004="","",IFERROR(VLOOKUP(C1004,'Key inventory'!$A$5:$C$104,2,FALSE),""))</f>
        <v/>
      </c>
      <c r="E1004" s="13">
        <f>IF(C1004="","",IFERROR(VLOOKUP(C1004,'Key inventory'!$A$5:$C$104,3,FALSE),""))</f>
        <v/>
      </c>
      <c r="F1004" s="14" t="n"/>
      <c r="G1004" s="12" t="n"/>
      <c r="H1004" s="14" t="n"/>
      <c r="I1004" s="10" t="n"/>
      <c r="J1004" s="11" t="n"/>
      <c r="K1004" s="14" t="n"/>
      <c r="L1004" s="10" t="n"/>
      <c r="M1004" s="11" t="n"/>
      <c r="N1004" s="14" t="n"/>
      <c r="O1004" s="14" t="n"/>
      <c r="P1004" s="13">
        <f>IF(OR(A1004="",C1004=""),"",IF(L1004&lt;&gt;"","Returned",IF(I1004="","Out",IF(NOW()&gt;I1004+J1004,"OVERDUE","Out"))))</f>
        <v/>
      </c>
      <c r="Q1004" s="15">
        <f>IF(OR(A1004="",B1004=""),"",ROUND((IF(L1004="",NOW(),L1004+M1004)-(A1004+B1004))*24,1))</f>
        <v/>
      </c>
      <c r="R1004" s="16">
        <f>IF(OR(A1004="",B1004=""),"",A1004+B1004)</f>
        <v/>
      </c>
    </row>
  </sheetData>
  <mergeCells count="2">
    <mergeCell ref="A2:R2"/>
    <mergeCell ref="A1:R1"/>
  </mergeCells>
  <conditionalFormatting sqref="P5:P1004">
    <cfRule type="expression" priority="1" dxfId="0" stopIfTrue="0">
      <formula>P5="OVERDUE"</formula>
    </cfRule>
    <cfRule type="expression" priority="2" dxfId="1" stopIfTrue="0">
      <formula>P5="Out"</formula>
    </cfRule>
    <cfRule type="expression" priority="3" dxfId="2" stopIfTrue="0">
      <formula>P5="Returned"</formula>
    </cfRule>
  </conditionalFormatting>
  <dataValidations count="1">
    <dataValidation sqref="C5:C1004" showDropDown="0" showInputMessage="0" showErrorMessage="1" allowBlank="1" errorTitle="Check the value" error="Pick a value from the list." type="list" errorStyle="warning">
      <formula1>L_KEYTAG</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104"/>
  <sheetViews>
    <sheetView rightToLeft="0" zoomScale="100"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20" customWidth="1" min="3" max="3"/>
    <col width="14" customWidth="1" min="4" max="4"/>
    <col width="8" customWidth="1" min="5" max="5"/>
    <col width="12" customWidth="1" min="6" max="6"/>
    <col width="16" customWidth="1" min="7" max="7"/>
    <col width="12" customWidth="1" min="8" max="8"/>
    <col width="20" customWidth="1" min="9" max="9"/>
    <col width="15" customWidth="1" min="10" max="10"/>
    <col width="24" customWidth="1" min="11" max="11"/>
  </cols>
  <sheetData>
    <row r="1" ht="26" customHeight="1">
      <c r="A1" s="1" t="inlineStr">
        <is>
          <t>Key inventory</t>
        </is>
      </c>
      <c r="B1" s="2" t="n"/>
      <c r="C1" s="2" t="n"/>
      <c r="D1" s="2" t="n"/>
      <c r="E1" s="2" t="n"/>
      <c r="F1" s="2" t="n"/>
      <c r="G1" s="2" t="n"/>
      <c r="H1" s="2" t="n"/>
      <c r="I1" s="2" t="n"/>
      <c r="J1" s="2" t="n"/>
      <c r="K1" s="2" t="n"/>
    </row>
    <row r="2" ht="30" customHeight="1">
      <c r="A2" s="3" t="inlineStr">
        <is>
          <t>One row per key (main and spare keys separately). Status, holder and “out since” come from the key log.   ·   CT Mobility · www.ct.ms</t>
        </is>
      </c>
    </row>
    <row r="3">
      <c r="A3" s="17" t="inlineStr">
        <is>
          <t>Keys out now:</t>
        </is>
      </c>
      <c r="C3" s="18">
        <f>COUNTIF(H5:H104,"Out")</f>
        <v/>
      </c>
      <c r="D3" s="17" t="inlineStr">
        <is>
          <t>Overdue:</t>
        </is>
      </c>
      <c r="E3" s="18">
        <f>COUNTIF('Key log'!$P$5:$P$1004,"OVERDUE")</f>
        <v/>
      </c>
      <c r="F3" s="17" t="inlineStr">
        <is>
          <t>Lost (open):</t>
        </is>
      </c>
      <c r="G3" s="18">
        <f>COUNTIF(H5:H104,"Lost")</f>
        <v/>
      </c>
    </row>
    <row r="4" ht="34" customHeight="1">
      <c r="A4" s="8" t="inlineStr">
        <is>
          <t>Key tag no.</t>
        </is>
      </c>
      <c r="B4" s="8" t="inlineStr">
        <is>
          <t>Vehicle (make and model)</t>
        </is>
      </c>
      <c r="C4" s="8" t="inlineStr">
        <is>
          <t>Plate: emirate, code, number</t>
        </is>
      </c>
      <c r="D4" s="8" t="inlineStr">
        <is>
          <t>Key type</t>
        </is>
      </c>
      <c r="E4" s="8" t="inlineStr">
        <is>
          <t>No. of keys</t>
        </is>
      </c>
      <c r="F4" s="8" t="inlineStr">
        <is>
          <t>Hook / location</t>
        </is>
      </c>
      <c r="G4" s="8" t="inlineStr">
        <is>
          <t>Spare key kept at</t>
        </is>
      </c>
      <c r="H4" s="9" t="inlineStr">
        <is>
          <t>Status now</t>
        </is>
      </c>
      <c r="I4" s="9" t="inlineStr">
        <is>
          <t>Current holder</t>
        </is>
      </c>
      <c r="J4" s="9" t="inlineStr">
        <is>
          <t>Out since</t>
        </is>
      </c>
      <c r="K4" s="8" t="inlineStr">
        <is>
          <t>Notes</t>
        </is>
      </c>
    </row>
    <row r="5">
      <c r="A5" s="12" t="inlineStr">
        <is>
          <t>K01</t>
        </is>
      </c>
      <c r="B5" s="14" t="inlineStr">
        <is>
          <t>Example - Toyota Corolla (Pool 1)</t>
        </is>
      </c>
      <c r="C5" s="14" t="inlineStr">
        <is>
          <t>Dubai A 12345</t>
        </is>
      </c>
      <c r="D5" s="14" t="inlineStr">
        <is>
          <t>Main key</t>
        </is>
      </c>
      <c r="E5" s="19" t="n">
        <v>1</v>
      </c>
      <c r="F5" s="14" t="inlineStr">
        <is>
          <t>Hook 1</t>
        </is>
      </c>
      <c r="G5" s="14" t="inlineStr"/>
      <c r="H5" s="13">
        <f>IF(A5="","",IF(COUNTIFS('Lost keys'!$B$5:$B$104,A5,'Lost keys'!$H$5:$H$104,"Open")&gt;0,"Lost",IF(COUNTIFS('Key log'!$C$5:$C$1004,A5,'Key log'!$A$5:$A$1004,"&lt;&gt;",'Key log'!$L$5:$L$1004,"")&gt;0,"Out","In cabinet")))</f>
        <v/>
      </c>
      <c r="I5" s="13">
        <f>IF(H5&lt;&gt;"Out","",IFERROR(LOOKUP(2,1/('Key log'!$C$5:$C$1004=A5)*('Key log'!$L$5:$L$1004=""),'Key log'!$F$5:$F$1004),""))</f>
        <v/>
      </c>
      <c r="J5" s="16">
        <f>IF(H5&lt;&gt;"Out","",IFERROR(LOOKUP(2,1/('Key log'!$C$5:$C$1004=A5)*('Key log'!$L$5:$L$1004=""),'Key log'!$R$5:$R$1004),""))</f>
        <v/>
      </c>
      <c r="K5" s="14" t="inlineStr">
        <is>
          <t>Example row</t>
        </is>
      </c>
    </row>
    <row r="6">
      <c r="A6" s="12" t="inlineStr">
        <is>
          <t>K02</t>
        </is>
      </c>
      <c r="B6" s="14" t="inlineStr">
        <is>
          <t>Example - Toyota Corolla (Pool 1)</t>
        </is>
      </c>
      <c r="C6" s="14" t="inlineStr">
        <is>
          <t>Dubai A 12345</t>
        </is>
      </c>
      <c r="D6" s="14" t="inlineStr">
        <is>
          <t>Spare key</t>
        </is>
      </c>
      <c r="E6" s="19" t="n">
        <v>1</v>
      </c>
      <c r="F6" s="14" t="inlineStr">
        <is>
          <t>Safe</t>
        </is>
      </c>
      <c r="G6" s="14" t="inlineStr">
        <is>
          <t>Office safe</t>
        </is>
      </c>
      <c r="H6" s="13">
        <f>IF(A6="","",IF(COUNTIFS('Lost keys'!$B$5:$B$104,A6,'Lost keys'!$H$5:$H$104,"Open")&gt;0,"Lost",IF(COUNTIFS('Key log'!$C$5:$C$1004,A6,'Key log'!$A$5:$A$1004,"&lt;&gt;",'Key log'!$L$5:$L$1004,"")&gt;0,"Out","In cabinet")))</f>
        <v/>
      </c>
      <c r="I6" s="13">
        <f>IF(H6&lt;&gt;"Out","",IFERROR(LOOKUP(2,1/('Key log'!$C$5:$C$1004=A6)*('Key log'!$L$5:$L$1004=""),'Key log'!$F$5:$F$1004),""))</f>
        <v/>
      </c>
      <c r="J6" s="16">
        <f>IF(H6&lt;&gt;"Out","",IFERROR(LOOKUP(2,1/('Key log'!$C$5:$C$1004=A6)*('Key log'!$L$5:$L$1004=""),'Key log'!$R$5:$R$1004),""))</f>
        <v/>
      </c>
      <c r="K6" s="14" t="inlineStr">
        <is>
          <t>Example row</t>
        </is>
      </c>
    </row>
    <row r="7">
      <c r="A7" s="12" t="inlineStr">
        <is>
          <t>K03</t>
        </is>
      </c>
      <c r="B7" s="14" t="inlineStr">
        <is>
          <t>Example - Nissan Sunny (Pool 2)</t>
        </is>
      </c>
      <c r="C7" s="14" t="inlineStr">
        <is>
          <t>Abu Dhabi 16 54321</t>
        </is>
      </c>
      <c r="D7" s="14" t="inlineStr">
        <is>
          <t>Smart key / fob</t>
        </is>
      </c>
      <c r="E7" s="19" t="n">
        <v>1</v>
      </c>
      <c r="F7" s="14" t="inlineStr">
        <is>
          <t>Hook 2</t>
        </is>
      </c>
      <c r="G7" s="14" t="inlineStr"/>
      <c r="H7" s="13">
        <f>IF(A7="","",IF(COUNTIFS('Lost keys'!$B$5:$B$104,A7,'Lost keys'!$H$5:$H$104,"Open")&gt;0,"Lost",IF(COUNTIFS('Key log'!$C$5:$C$1004,A7,'Key log'!$A$5:$A$1004,"&lt;&gt;",'Key log'!$L$5:$L$1004,"")&gt;0,"Out","In cabinet")))</f>
        <v/>
      </c>
      <c r="I7" s="13">
        <f>IF(H7&lt;&gt;"Out","",IFERROR(LOOKUP(2,1/('Key log'!$C$5:$C$1004=A7)*('Key log'!$L$5:$L$1004=""),'Key log'!$F$5:$F$1004),""))</f>
        <v/>
      </c>
      <c r="J7" s="16">
        <f>IF(H7&lt;&gt;"Out","",IFERROR(LOOKUP(2,1/('Key log'!$C$5:$C$1004=A7)*('Key log'!$L$5:$L$1004=""),'Key log'!$R$5:$R$1004),""))</f>
        <v/>
      </c>
      <c r="K7" s="14" t="inlineStr">
        <is>
          <t>Example row</t>
        </is>
      </c>
    </row>
    <row r="8">
      <c r="A8" s="12" t="n"/>
      <c r="B8" s="14" t="n"/>
      <c r="C8" s="14" t="n"/>
      <c r="D8" s="14" t="n"/>
      <c r="E8" s="19" t="n"/>
      <c r="F8" s="14" t="n"/>
      <c r="G8" s="14" t="n"/>
      <c r="H8" s="13">
        <f>IF(A8="","",IF(COUNTIFS('Lost keys'!$B$5:$B$104,A8,'Lost keys'!$H$5:$H$104,"Open")&gt;0,"Lost",IF(COUNTIFS('Key log'!$C$5:$C$1004,A8,'Key log'!$A$5:$A$1004,"&lt;&gt;",'Key log'!$L$5:$L$1004,"")&gt;0,"Out","In cabinet")))</f>
        <v/>
      </c>
      <c r="I8" s="13">
        <f>IF(H8&lt;&gt;"Out","",IFERROR(LOOKUP(2,1/('Key log'!$C$5:$C$1004=A8)*('Key log'!$L$5:$L$1004=""),'Key log'!$F$5:$F$1004),""))</f>
        <v/>
      </c>
      <c r="J8" s="16">
        <f>IF(H8&lt;&gt;"Out","",IFERROR(LOOKUP(2,1/('Key log'!$C$5:$C$1004=A8)*('Key log'!$L$5:$L$1004=""),'Key log'!$R$5:$R$1004),""))</f>
        <v/>
      </c>
      <c r="K8" s="14" t="n"/>
    </row>
    <row r="9">
      <c r="A9" s="12" t="n"/>
      <c r="B9" s="14" t="n"/>
      <c r="C9" s="14" t="n"/>
      <c r="D9" s="14" t="n"/>
      <c r="E9" s="19" t="n"/>
      <c r="F9" s="14" t="n"/>
      <c r="G9" s="14" t="n"/>
      <c r="H9" s="13">
        <f>IF(A9="","",IF(COUNTIFS('Lost keys'!$B$5:$B$104,A9,'Lost keys'!$H$5:$H$104,"Open")&gt;0,"Lost",IF(COUNTIFS('Key log'!$C$5:$C$1004,A9,'Key log'!$A$5:$A$1004,"&lt;&gt;",'Key log'!$L$5:$L$1004,"")&gt;0,"Out","In cabinet")))</f>
        <v/>
      </c>
      <c r="I9" s="13">
        <f>IF(H9&lt;&gt;"Out","",IFERROR(LOOKUP(2,1/('Key log'!$C$5:$C$1004=A9)*('Key log'!$L$5:$L$1004=""),'Key log'!$F$5:$F$1004),""))</f>
        <v/>
      </c>
      <c r="J9" s="16">
        <f>IF(H9&lt;&gt;"Out","",IFERROR(LOOKUP(2,1/('Key log'!$C$5:$C$1004=A9)*('Key log'!$L$5:$L$1004=""),'Key log'!$R$5:$R$1004),""))</f>
        <v/>
      </c>
      <c r="K9" s="14" t="n"/>
    </row>
    <row r="10">
      <c r="A10" s="12" t="n"/>
      <c r="B10" s="14" t="n"/>
      <c r="C10" s="14" t="n"/>
      <c r="D10" s="14" t="n"/>
      <c r="E10" s="19" t="n"/>
      <c r="F10" s="14" t="n"/>
      <c r="G10" s="14" t="n"/>
      <c r="H10" s="13">
        <f>IF(A10="","",IF(COUNTIFS('Lost keys'!$B$5:$B$104,A10,'Lost keys'!$H$5:$H$104,"Open")&gt;0,"Lost",IF(COUNTIFS('Key log'!$C$5:$C$1004,A10,'Key log'!$A$5:$A$1004,"&lt;&gt;",'Key log'!$L$5:$L$1004,"")&gt;0,"Out","In cabinet")))</f>
        <v/>
      </c>
      <c r="I10" s="13">
        <f>IF(H10&lt;&gt;"Out","",IFERROR(LOOKUP(2,1/('Key log'!$C$5:$C$1004=A10)*('Key log'!$L$5:$L$1004=""),'Key log'!$F$5:$F$1004),""))</f>
        <v/>
      </c>
      <c r="J10" s="16">
        <f>IF(H10&lt;&gt;"Out","",IFERROR(LOOKUP(2,1/('Key log'!$C$5:$C$1004=A10)*('Key log'!$L$5:$L$1004=""),'Key log'!$R$5:$R$1004),""))</f>
        <v/>
      </c>
      <c r="K10" s="14" t="n"/>
    </row>
    <row r="11">
      <c r="A11" s="12" t="n"/>
      <c r="B11" s="14" t="n"/>
      <c r="C11" s="14" t="n"/>
      <c r="D11" s="14" t="n"/>
      <c r="E11" s="19" t="n"/>
      <c r="F11" s="14" t="n"/>
      <c r="G11" s="14" t="n"/>
      <c r="H11" s="13">
        <f>IF(A11="","",IF(COUNTIFS('Lost keys'!$B$5:$B$104,A11,'Lost keys'!$H$5:$H$104,"Open")&gt;0,"Lost",IF(COUNTIFS('Key log'!$C$5:$C$1004,A11,'Key log'!$A$5:$A$1004,"&lt;&gt;",'Key log'!$L$5:$L$1004,"")&gt;0,"Out","In cabinet")))</f>
        <v/>
      </c>
      <c r="I11" s="13">
        <f>IF(H11&lt;&gt;"Out","",IFERROR(LOOKUP(2,1/('Key log'!$C$5:$C$1004=A11)*('Key log'!$L$5:$L$1004=""),'Key log'!$F$5:$F$1004),""))</f>
        <v/>
      </c>
      <c r="J11" s="16">
        <f>IF(H11&lt;&gt;"Out","",IFERROR(LOOKUP(2,1/('Key log'!$C$5:$C$1004=A11)*('Key log'!$L$5:$L$1004=""),'Key log'!$R$5:$R$1004),""))</f>
        <v/>
      </c>
      <c r="K11" s="14" t="n"/>
    </row>
    <row r="12">
      <c r="A12" s="12" t="n"/>
      <c r="B12" s="14" t="n"/>
      <c r="C12" s="14" t="n"/>
      <c r="D12" s="14" t="n"/>
      <c r="E12" s="19" t="n"/>
      <c r="F12" s="14" t="n"/>
      <c r="G12" s="14" t="n"/>
      <c r="H12" s="13">
        <f>IF(A12="","",IF(COUNTIFS('Lost keys'!$B$5:$B$104,A12,'Lost keys'!$H$5:$H$104,"Open")&gt;0,"Lost",IF(COUNTIFS('Key log'!$C$5:$C$1004,A12,'Key log'!$A$5:$A$1004,"&lt;&gt;",'Key log'!$L$5:$L$1004,"")&gt;0,"Out","In cabinet")))</f>
        <v/>
      </c>
      <c r="I12" s="13">
        <f>IF(H12&lt;&gt;"Out","",IFERROR(LOOKUP(2,1/('Key log'!$C$5:$C$1004=A12)*('Key log'!$L$5:$L$1004=""),'Key log'!$F$5:$F$1004),""))</f>
        <v/>
      </c>
      <c r="J12" s="16">
        <f>IF(H12&lt;&gt;"Out","",IFERROR(LOOKUP(2,1/('Key log'!$C$5:$C$1004=A12)*('Key log'!$L$5:$L$1004=""),'Key log'!$R$5:$R$1004),""))</f>
        <v/>
      </c>
      <c r="K12" s="14" t="n"/>
    </row>
    <row r="13">
      <c r="A13" s="12" t="n"/>
      <c r="B13" s="14" t="n"/>
      <c r="C13" s="14" t="n"/>
      <c r="D13" s="14" t="n"/>
      <c r="E13" s="19" t="n"/>
      <c r="F13" s="14" t="n"/>
      <c r="G13" s="14" t="n"/>
      <c r="H13" s="13">
        <f>IF(A13="","",IF(COUNTIFS('Lost keys'!$B$5:$B$104,A13,'Lost keys'!$H$5:$H$104,"Open")&gt;0,"Lost",IF(COUNTIFS('Key log'!$C$5:$C$1004,A13,'Key log'!$A$5:$A$1004,"&lt;&gt;",'Key log'!$L$5:$L$1004,"")&gt;0,"Out","In cabinet")))</f>
        <v/>
      </c>
      <c r="I13" s="13">
        <f>IF(H13&lt;&gt;"Out","",IFERROR(LOOKUP(2,1/('Key log'!$C$5:$C$1004=A13)*('Key log'!$L$5:$L$1004=""),'Key log'!$F$5:$F$1004),""))</f>
        <v/>
      </c>
      <c r="J13" s="16">
        <f>IF(H13&lt;&gt;"Out","",IFERROR(LOOKUP(2,1/('Key log'!$C$5:$C$1004=A13)*('Key log'!$L$5:$L$1004=""),'Key log'!$R$5:$R$1004),""))</f>
        <v/>
      </c>
      <c r="K13" s="14" t="n"/>
    </row>
    <row r="14">
      <c r="A14" s="12" t="n"/>
      <c r="B14" s="14" t="n"/>
      <c r="C14" s="14" t="n"/>
      <c r="D14" s="14" t="n"/>
      <c r="E14" s="19" t="n"/>
      <c r="F14" s="14" t="n"/>
      <c r="G14" s="14" t="n"/>
      <c r="H14" s="13">
        <f>IF(A14="","",IF(COUNTIFS('Lost keys'!$B$5:$B$104,A14,'Lost keys'!$H$5:$H$104,"Open")&gt;0,"Lost",IF(COUNTIFS('Key log'!$C$5:$C$1004,A14,'Key log'!$A$5:$A$1004,"&lt;&gt;",'Key log'!$L$5:$L$1004,"")&gt;0,"Out","In cabinet")))</f>
        <v/>
      </c>
      <c r="I14" s="13">
        <f>IF(H14&lt;&gt;"Out","",IFERROR(LOOKUP(2,1/('Key log'!$C$5:$C$1004=A14)*('Key log'!$L$5:$L$1004=""),'Key log'!$F$5:$F$1004),""))</f>
        <v/>
      </c>
      <c r="J14" s="16">
        <f>IF(H14&lt;&gt;"Out","",IFERROR(LOOKUP(2,1/('Key log'!$C$5:$C$1004=A14)*('Key log'!$L$5:$L$1004=""),'Key log'!$R$5:$R$1004),""))</f>
        <v/>
      </c>
      <c r="K14" s="14" t="n"/>
    </row>
    <row r="15">
      <c r="A15" s="12" t="n"/>
      <c r="B15" s="14" t="n"/>
      <c r="C15" s="14" t="n"/>
      <c r="D15" s="14" t="n"/>
      <c r="E15" s="19" t="n"/>
      <c r="F15" s="14" t="n"/>
      <c r="G15" s="14" t="n"/>
      <c r="H15" s="13">
        <f>IF(A15="","",IF(COUNTIFS('Lost keys'!$B$5:$B$104,A15,'Lost keys'!$H$5:$H$104,"Open")&gt;0,"Lost",IF(COUNTIFS('Key log'!$C$5:$C$1004,A15,'Key log'!$A$5:$A$1004,"&lt;&gt;",'Key log'!$L$5:$L$1004,"")&gt;0,"Out","In cabinet")))</f>
        <v/>
      </c>
      <c r="I15" s="13">
        <f>IF(H15&lt;&gt;"Out","",IFERROR(LOOKUP(2,1/('Key log'!$C$5:$C$1004=A15)*('Key log'!$L$5:$L$1004=""),'Key log'!$F$5:$F$1004),""))</f>
        <v/>
      </c>
      <c r="J15" s="16">
        <f>IF(H15&lt;&gt;"Out","",IFERROR(LOOKUP(2,1/('Key log'!$C$5:$C$1004=A15)*('Key log'!$L$5:$L$1004=""),'Key log'!$R$5:$R$1004),""))</f>
        <v/>
      </c>
      <c r="K15" s="14" t="n"/>
    </row>
    <row r="16">
      <c r="A16" s="12" t="n"/>
      <c r="B16" s="14" t="n"/>
      <c r="C16" s="14" t="n"/>
      <c r="D16" s="14" t="n"/>
      <c r="E16" s="19" t="n"/>
      <c r="F16" s="14" t="n"/>
      <c r="G16" s="14" t="n"/>
      <c r="H16" s="13">
        <f>IF(A16="","",IF(COUNTIFS('Lost keys'!$B$5:$B$104,A16,'Lost keys'!$H$5:$H$104,"Open")&gt;0,"Lost",IF(COUNTIFS('Key log'!$C$5:$C$1004,A16,'Key log'!$A$5:$A$1004,"&lt;&gt;",'Key log'!$L$5:$L$1004,"")&gt;0,"Out","In cabinet")))</f>
        <v/>
      </c>
      <c r="I16" s="13">
        <f>IF(H16&lt;&gt;"Out","",IFERROR(LOOKUP(2,1/('Key log'!$C$5:$C$1004=A16)*('Key log'!$L$5:$L$1004=""),'Key log'!$F$5:$F$1004),""))</f>
        <v/>
      </c>
      <c r="J16" s="16">
        <f>IF(H16&lt;&gt;"Out","",IFERROR(LOOKUP(2,1/('Key log'!$C$5:$C$1004=A16)*('Key log'!$L$5:$L$1004=""),'Key log'!$R$5:$R$1004),""))</f>
        <v/>
      </c>
      <c r="K16" s="14" t="n"/>
    </row>
    <row r="17">
      <c r="A17" s="12" t="n"/>
      <c r="B17" s="14" t="n"/>
      <c r="C17" s="14" t="n"/>
      <c r="D17" s="14" t="n"/>
      <c r="E17" s="19" t="n"/>
      <c r="F17" s="14" t="n"/>
      <c r="G17" s="14" t="n"/>
      <c r="H17" s="13">
        <f>IF(A17="","",IF(COUNTIFS('Lost keys'!$B$5:$B$104,A17,'Lost keys'!$H$5:$H$104,"Open")&gt;0,"Lost",IF(COUNTIFS('Key log'!$C$5:$C$1004,A17,'Key log'!$A$5:$A$1004,"&lt;&gt;",'Key log'!$L$5:$L$1004,"")&gt;0,"Out","In cabinet")))</f>
        <v/>
      </c>
      <c r="I17" s="13">
        <f>IF(H17&lt;&gt;"Out","",IFERROR(LOOKUP(2,1/('Key log'!$C$5:$C$1004=A17)*('Key log'!$L$5:$L$1004=""),'Key log'!$F$5:$F$1004),""))</f>
        <v/>
      </c>
      <c r="J17" s="16">
        <f>IF(H17&lt;&gt;"Out","",IFERROR(LOOKUP(2,1/('Key log'!$C$5:$C$1004=A17)*('Key log'!$L$5:$L$1004=""),'Key log'!$R$5:$R$1004),""))</f>
        <v/>
      </c>
      <c r="K17" s="14" t="n"/>
    </row>
    <row r="18">
      <c r="A18" s="12" t="n"/>
      <c r="B18" s="14" t="n"/>
      <c r="C18" s="14" t="n"/>
      <c r="D18" s="14" t="n"/>
      <c r="E18" s="19" t="n"/>
      <c r="F18" s="14" t="n"/>
      <c r="G18" s="14" t="n"/>
      <c r="H18" s="13">
        <f>IF(A18="","",IF(COUNTIFS('Lost keys'!$B$5:$B$104,A18,'Lost keys'!$H$5:$H$104,"Open")&gt;0,"Lost",IF(COUNTIFS('Key log'!$C$5:$C$1004,A18,'Key log'!$A$5:$A$1004,"&lt;&gt;",'Key log'!$L$5:$L$1004,"")&gt;0,"Out","In cabinet")))</f>
        <v/>
      </c>
      <c r="I18" s="13">
        <f>IF(H18&lt;&gt;"Out","",IFERROR(LOOKUP(2,1/('Key log'!$C$5:$C$1004=A18)*('Key log'!$L$5:$L$1004=""),'Key log'!$F$5:$F$1004),""))</f>
        <v/>
      </c>
      <c r="J18" s="16">
        <f>IF(H18&lt;&gt;"Out","",IFERROR(LOOKUP(2,1/('Key log'!$C$5:$C$1004=A18)*('Key log'!$L$5:$L$1004=""),'Key log'!$R$5:$R$1004),""))</f>
        <v/>
      </c>
      <c r="K18" s="14" t="n"/>
    </row>
    <row r="19">
      <c r="A19" s="12" t="n"/>
      <c r="B19" s="14" t="n"/>
      <c r="C19" s="14" t="n"/>
      <c r="D19" s="14" t="n"/>
      <c r="E19" s="19" t="n"/>
      <c r="F19" s="14" t="n"/>
      <c r="G19" s="14" t="n"/>
      <c r="H19" s="13">
        <f>IF(A19="","",IF(COUNTIFS('Lost keys'!$B$5:$B$104,A19,'Lost keys'!$H$5:$H$104,"Open")&gt;0,"Lost",IF(COUNTIFS('Key log'!$C$5:$C$1004,A19,'Key log'!$A$5:$A$1004,"&lt;&gt;",'Key log'!$L$5:$L$1004,"")&gt;0,"Out","In cabinet")))</f>
        <v/>
      </c>
      <c r="I19" s="13">
        <f>IF(H19&lt;&gt;"Out","",IFERROR(LOOKUP(2,1/('Key log'!$C$5:$C$1004=A19)*('Key log'!$L$5:$L$1004=""),'Key log'!$F$5:$F$1004),""))</f>
        <v/>
      </c>
      <c r="J19" s="16">
        <f>IF(H19&lt;&gt;"Out","",IFERROR(LOOKUP(2,1/('Key log'!$C$5:$C$1004=A19)*('Key log'!$L$5:$L$1004=""),'Key log'!$R$5:$R$1004),""))</f>
        <v/>
      </c>
      <c r="K19" s="14" t="n"/>
    </row>
    <row r="20">
      <c r="A20" s="12" t="n"/>
      <c r="B20" s="14" t="n"/>
      <c r="C20" s="14" t="n"/>
      <c r="D20" s="14" t="n"/>
      <c r="E20" s="19" t="n"/>
      <c r="F20" s="14" t="n"/>
      <c r="G20" s="14" t="n"/>
      <c r="H20" s="13">
        <f>IF(A20="","",IF(COUNTIFS('Lost keys'!$B$5:$B$104,A20,'Lost keys'!$H$5:$H$104,"Open")&gt;0,"Lost",IF(COUNTIFS('Key log'!$C$5:$C$1004,A20,'Key log'!$A$5:$A$1004,"&lt;&gt;",'Key log'!$L$5:$L$1004,"")&gt;0,"Out","In cabinet")))</f>
        <v/>
      </c>
      <c r="I20" s="13">
        <f>IF(H20&lt;&gt;"Out","",IFERROR(LOOKUP(2,1/('Key log'!$C$5:$C$1004=A20)*('Key log'!$L$5:$L$1004=""),'Key log'!$F$5:$F$1004),""))</f>
        <v/>
      </c>
      <c r="J20" s="16">
        <f>IF(H20&lt;&gt;"Out","",IFERROR(LOOKUP(2,1/('Key log'!$C$5:$C$1004=A20)*('Key log'!$L$5:$L$1004=""),'Key log'!$R$5:$R$1004),""))</f>
        <v/>
      </c>
      <c r="K20" s="14" t="n"/>
    </row>
    <row r="21">
      <c r="A21" s="12" t="n"/>
      <c r="B21" s="14" t="n"/>
      <c r="C21" s="14" t="n"/>
      <c r="D21" s="14" t="n"/>
      <c r="E21" s="19" t="n"/>
      <c r="F21" s="14" t="n"/>
      <c r="G21" s="14" t="n"/>
      <c r="H21" s="13">
        <f>IF(A21="","",IF(COUNTIFS('Lost keys'!$B$5:$B$104,A21,'Lost keys'!$H$5:$H$104,"Open")&gt;0,"Lost",IF(COUNTIFS('Key log'!$C$5:$C$1004,A21,'Key log'!$A$5:$A$1004,"&lt;&gt;",'Key log'!$L$5:$L$1004,"")&gt;0,"Out","In cabinet")))</f>
        <v/>
      </c>
      <c r="I21" s="13">
        <f>IF(H21&lt;&gt;"Out","",IFERROR(LOOKUP(2,1/('Key log'!$C$5:$C$1004=A21)*('Key log'!$L$5:$L$1004=""),'Key log'!$F$5:$F$1004),""))</f>
        <v/>
      </c>
      <c r="J21" s="16">
        <f>IF(H21&lt;&gt;"Out","",IFERROR(LOOKUP(2,1/('Key log'!$C$5:$C$1004=A21)*('Key log'!$L$5:$L$1004=""),'Key log'!$R$5:$R$1004),""))</f>
        <v/>
      </c>
      <c r="K21" s="14" t="n"/>
    </row>
    <row r="22">
      <c r="A22" s="12" t="n"/>
      <c r="B22" s="14" t="n"/>
      <c r="C22" s="14" t="n"/>
      <c r="D22" s="14" t="n"/>
      <c r="E22" s="19" t="n"/>
      <c r="F22" s="14" t="n"/>
      <c r="G22" s="14" t="n"/>
      <c r="H22" s="13">
        <f>IF(A22="","",IF(COUNTIFS('Lost keys'!$B$5:$B$104,A22,'Lost keys'!$H$5:$H$104,"Open")&gt;0,"Lost",IF(COUNTIFS('Key log'!$C$5:$C$1004,A22,'Key log'!$A$5:$A$1004,"&lt;&gt;",'Key log'!$L$5:$L$1004,"")&gt;0,"Out","In cabinet")))</f>
        <v/>
      </c>
      <c r="I22" s="13">
        <f>IF(H22&lt;&gt;"Out","",IFERROR(LOOKUP(2,1/('Key log'!$C$5:$C$1004=A22)*('Key log'!$L$5:$L$1004=""),'Key log'!$F$5:$F$1004),""))</f>
        <v/>
      </c>
      <c r="J22" s="16">
        <f>IF(H22&lt;&gt;"Out","",IFERROR(LOOKUP(2,1/('Key log'!$C$5:$C$1004=A22)*('Key log'!$L$5:$L$1004=""),'Key log'!$R$5:$R$1004),""))</f>
        <v/>
      </c>
      <c r="K22" s="14" t="n"/>
    </row>
    <row r="23">
      <c r="A23" s="12" t="n"/>
      <c r="B23" s="14" t="n"/>
      <c r="C23" s="14" t="n"/>
      <c r="D23" s="14" t="n"/>
      <c r="E23" s="19" t="n"/>
      <c r="F23" s="14" t="n"/>
      <c r="G23" s="14" t="n"/>
      <c r="H23" s="13">
        <f>IF(A23="","",IF(COUNTIFS('Lost keys'!$B$5:$B$104,A23,'Lost keys'!$H$5:$H$104,"Open")&gt;0,"Lost",IF(COUNTIFS('Key log'!$C$5:$C$1004,A23,'Key log'!$A$5:$A$1004,"&lt;&gt;",'Key log'!$L$5:$L$1004,"")&gt;0,"Out","In cabinet")))</f>
        <v/>
      </c>
      <c r="I23" s="13">
        <f>IF(H23&lt;&gt;"Out","",IFERROR(LOOKUP(2,1/('Key log'!$C$5:$C$1004=A23)*('Key log'!$L$5:$L$1004=""),'Key log'!$F$5:$F$1004),""))</f>
        <v/>
      </c>
      <c r="J23" s="16">
        <f>IF(H23&lt;&gt;"Out","",IFERROR(LOOKUP(2,1/('Key log'!$C$5:$C$1004=A23)*('Key log'!$L$5:$L$1004=""),'Key log'!$R$5:$R$1004),""))</f>
        <v/>
      </c>
      <c r="K23" s="14" t="n"/>
    </row>
    <row r="24">
      <c r="A24" s="12" t="n"/>
      <c r="B24" s="14" t="n"/>
      <c r="C24" s="14" t="n"/>
      <c r="D24" s="14" t="n"/>
      <c r="E24" s="19" t="n"/>
      <c r="F24" s="14" t="n"/>
      <c r="G24" s="14" t="n"/>
      <c r="H24" s="13">
        <f>IF(A24="","",IF(COUNTIFS('Lost keys'!$B$5:$B$104,A24,'Lost keys'!$H$5:$H$104,"Open")&gt;0,"Lost",IF(COUNTIFS('Key log'!$C$5:$C$1004,A24,'Key log'!$A$5:$A$1004,"&lt;&gt;",'Key log'!$L$5:$L$1004,"")&gt;0,"Out","In cabinet")))</f>
        <v/>
      </c>
      <c r="I24" s="13">
        <f>IF(H24&lt;&gt;"Out","",IFERROR(LOOKUP(2,1/('Key log'!$C$5:$C$1004=A24)*('Key log'!$L$5:$L$1004=""),'Key log'!$F$5:$F$1004),""))</f>
        <v/>
      </c>
      <c r="J24" s="16">
        <f>IF(H24&lt;&gt;"Out","",IFERROR(LOOKUP(2,1/('Key log'!$C$5:$C$1004=A24)*('Key log'!$L$5:$L$1004=""),'Key log'!$R$5:$R$1004),""))</f>
        <v/>
      </c>
      <c r="K24" s="14" t="n"/>
    </row>
    <row r="25">
      <c r="A25" s="12" t="n"/>
      <c r="B25" s="14" t="n"/>
      <c r="C25" s="14" t="n"/>
      <c r="D25" s="14" t="n"/>
      <c r="E25" s="19" t="n"/>
      <c r="F25" s="14" t="n"/>
      <c r="G25" s="14" t="n"/>
      <c r="H25" s="13">
        <f>IF(A25="","",IF(COUNTIFS('Lost keys'!$B$5:$B$104,A25,'Lost keys'!$H$5:$H$104,"Open")&gt;0,"Lost",IF(COUNTIFS('Key log'!$C$5:$C$1004,A25,'Key log'!$A$5:$A$1004,"&lt;&gt;",'Key log'!$L$5:$L$1004,"")&gt;0,"Out","In cabinet")))</f>
        <v/>
      </c>
      <c r="I25" s="13">
        <f>IF(H25&lt;&gt;"Out","",IFERROR(LOOKUP(2,1/('Key log'!$C$5:$C$1004=A25)*('Key log'!$L$5:$L$1004=""),'Key log'!$F$5:$F$1004),""))</f>
        <v/>
      </c>
      <c r="J25" s="16">
        <f>IF(H25&lt;&gt;"Out","",IFERROR(LOOKUP(2,1/('Key log'!$C$5:$C$1004=A25)*('Key log'!$L$5:$L$1004=""),'Key log'!$R$5:$R$1004),""))</f>
        <v/>
      </c>
      <c r="K25" s="14" t="n"/>
    </row>
    <row r="26">
      <c r="A26" s="12" t="n"/>
      <c r="B26" s="14" t="n"/>
      <c r="C26" s="14" t="n"/>
      <c r="D26" s="14" t="n"/>
      <c r="E26" s="19" t="n"/>
      <c r="F26" s="14" t="n"/>
      <c r="G26" s="14" t="n"/>
      <c r="H26" s="13">
        <f>IF(A26="","",IF(COUNTIFS('Lost keys'!$B$5:$B$104,A26,'Lost keys'!$H$5:$H$104,"Open")&gt;0,"Lost",IF(COUNTIFS('Key log'!$C$5:$C$1004,A26,'Key log'!$A$5:$A$1004,"&lt;&gt;",'Key log'!$L$5:$L$1004,"")&gt;0,"Out","In cabinet")))</f>
        <v/>
      </c>
      <c r="I26" s="13">
        <f>IF(H26&lt;&gt;"Out","",IFERROR(LOOKUP(2,1/('Key log'!$C$5:$C$1004=A26)*('Key log'!$L$5:$L$1004=""),'Key log'!$F$5:$F$1004),""))</f>
        <v/>
      </c>
      <c r="J26" s="16">
        <f>IF(H26&lt;&gt;"Out","",IFERROR(LOOKUP(2,1/('Key log'!$C$5:$C$1004=A26)*('Key log'!$L$5:$L$1004=""),'Key log'!$R$5:$R$1004),""))</f>
        <v/>
      </c>
      <c r="K26" s="14" t="n"/>
    </row>
    <row r="27">
      <c r="A27" s="12" t="n"/>
      <c r="B27" s="14" t="n"/>
      <c r="C27" s="14" t="n"/>
      <c r="D27" s="14" t="n"/>
      <c r="E27" s="19" t="n"/>
      <c r="F27" s="14" t="n"/>
      <c r="G27" s="14" t="n"/>
      <c r="H27" s="13">
        <f>IF(A27="","",IF(COUNTIFS('Lost keys'!$B$5:$B$104,A27,'Lost keys'!$H$5:$H$104,"Open")&gt;0,"Lost",IF(COUNTIFS('Key log'!$C$5:$C$1004,A27,'Key log'!$A$5:$A$1004,"&lt;&gt;",'Key log'!$L$5:$L$1004,"")&gt;0,"Out","In cabinet")))</f>
        <v/>
      </c>
      <c r="I27" s="13">
        <f>IF(H27&lt;&gt;"Out","",IFERROR(LOOKUP(2,1/('Key log'!$C$5:$C$1004=A27)*('Key log'!$L$5:$L$1004=""),'Key log'!$F$5:$F$1004),""))</f>
        <v/>
      </c>
      <c r="J27" s="16">
        <f>IF(H27&lt;&gt;"Out","",IFERROR(LOOKUP(2,1/('Key log'!$C$5:$C$1004=A27)*('Key log'!$L$5:$L$1004=""),'Key log'!$R$5:$R$1004),""))</f>
        <v/>
      </c>
      <c r="K27" s="14" t="n"/>
    </row>
    <row r="28">
      <c r="A28" s="12" t="n"/>
      <c r="B28" s="14" t="n"/>
      <c r="C28" s="14" t="n"/>
      <c r="D28" s="14" t="n"/>
      <c r="E28" s="19" t="n"/>
      <c r="F28" s="14" t="n"/>
      <c r="G28" s="14" t="n"/>
      <c r="H28" s="13">
        <f>IF(A28="","",IF(COUNTIFS('Lost keys'!$B$5:$B$104,A28,'Lost keys'!$H$5:$H$104,"Open")&gt;0,"Lost",IF(COUNTIFS('Key log'!$C$5:$C$1004,A28,'Key log'!$A$5:$A$1004,"&lt;&gt;",'Key log'!$L$5:$L$1004,"")&gt;0,"Out","In cabinet")))</f>
        <v/>
      </c>
      <c r="I28" s="13">
        <f>IF(H28&lt;&gt;"Out","",IFERROR(LOOKUP(2,1/('Key log'!$C$5:$C$1004=A28)*('Key log'!$L$5:$L$1004=""),'Key log'!$F$5:$F$1004),""))</f>
        <v/>
      </c>
      <c r="J28" s="16">
        <f>IF(H28&lt;&gt;"Out","",IFERROR(LOOKUP(2,1/('Key log'!$C$5:$C$1004=A28)*('Key log'!$L$5:$L$1004=""),'Key log'!$R$5:$R$1004),""))</f>
        <v/>
      </c>
      <c r="K28" s="14" t="n"/>
    </row>
    <row r="29">
      <c r="A29" s="12" t="n"/>
      <c r="B29" s="14" t="n"/>
      <c r="C29" s="14" t="n"/>
      <c r="D29" s="14" t="n"/>
      <c r="E29" s="19" t="n"/>
      <c r="F29" s="14" t="n"/>
      <c r="G29" s="14" t="n"/>
      <c r="H29" s="13">
        <f>IF(A29="","",IF(COUNTIFS('Lost keys'!$B$5:$B$104,A29,'Lost keys'!$H$5:$H$104,"Open")&gt;0,"Lost",IF(COUNTIFS('Key log'!$C$5:$C$1004,A29,'Key log'!$A$5:$A$1004,"&lt;&gt;",'Key log'!$L$5:$L$1004,"")&gt;0,"Out","In cabinet")))</f>
        <v/>
      </c>
      <c r="I29" s="13">
        <f>IF(H29&lt;&gt;"Out","",IFERROR(LOOKUP(2,1/('Key log'!$C$5:$C$1004=A29)*('Key log'!$L$5:$L$1004=""),'Key log'!$F$5:$F$1004),""))</f>
        <v/>
      </c>
      <c r="J29" s="16">
        <f>IF(H29&lt;&gt;"Out","",IFERROR(LOOKUP(2,1/('Key log'!$C$5:$C$1004=A29)*('Key log'!$L$5:$L$1004=""),'Key log'!$R$5:$R$1004),""))</f>
        <v/>
      </c>
      <c r="K29" s="14" t="n"/>
    </row>
    <row r="30">
      <c r="A30" s="12" t="n"/>
      <c r="B30" s="14" t="n"/>
      <c r="C30" s="14" t="n"/>
      <c r="D30" s="14" t="n"/>
      <c r="E30" s="19" t="n"/>
      <c r="F30" s="14" t="n"/>
      <c r="G30" s="14" t="n"/>
      <c r="H30" s="13">
        <f>IF(A30="","",IF(COUNTIFS('Lost keys'!$B$5:$B$104,A30,'Lost keys'!$H$5:$H$104,"Open")&gt;0,"Lost",IF(COUNTIFS('Key log'!$C$5:$C$1004,A30,'Key log'!$A$5:$A$1004,"&lt;&gt;",'Key log'!$L$5:$L$1004,"")&gt;0,"Out","In cabinet")))</f>
        <v/>
      </c>
      <c r="I30" s="13">
        <f>IF(H30&lt;&gt;"Out","",IFERROR(LOOKUP(2,1/('Key log'!$C$5:$C$1004=A30)*('Key log'!$L$5:$L$1004=""),'Key log'!$F$5:$F$1004),""))</f>
        <v/>
      </c>
      <c r="J30" s="16">
        <f>IF(H30&lt;&gt;"Out","",IFERROR(LOOKUP(2,1/('Key log'!$C$5:$C$1004=A30)*('Key log'!$L$5:$L$1004=""),'Key log'!$R$5:$R$1004),""))</f>
        <v/>
      </c>
      <c r="K30" s="14" t="n"/>
    </row>
    <row r="31">
      <c r="A31" s="12" t="n"/>
      <c r="B31" s="14" t="n"/>
      <c r="C31" s="14" t="n"/>
      <c r="D31" s="14" t="n"/>
      <c r="E31" s="19" t="n"/>
      <c r="F31" s="14" t="n"/>
      <c r="G31" s="14" t="n"/>
      <c r="H31" s="13">
        <f>IF(A31="","",IF(COUNTIFS('Lost keys'!$B$5:$B$104,A31,'Lost keys'!$H$5:$H$104,"Open")&gt;0,"Lost",IF(COUNTIFS('Key log'!$C$5:$C$1004,A31,'Key log'!$A$5:$A$1004,"&lt;&gt;",'Key log'!$L$5:$L$1004,"")&gt;0,"Out","In cabinet")))</f>
        <v/>
      </c>
      <c r="I31" s="13">
        <f>IF(H31&lt;&gt;"Out","",IFERROR(LOOKUP(2,1/('Key log'!$C$5:$C$1004=A31)*('Key log'!$L$5:$L$1004=""),'Key log'!$F$5:$F$1004),""))</f>
        <v/>
      </c>
      <c r="J31" s="16">
        <f>IF(H31&lt;&gt;"Out","",IFERROR(LOOKUP(2,1/('Key log'!$C$5:$C$1004=A31)*('Key log'!$L$5:$L$1004=""),'Key log'!$R$5:$R$1004),""))</f>
        <v/>
      </c>
      <c r="K31" s="14" t="n"/>
    </row>
    <row r="32">
      <c r="A32" s="12" t="n"/>
      <c r="B32" s="14" t="n"/>
      <c r="C32" s="14" t="n"/>
      <c r="D32" s="14" t="n"/>
      <c r="E32" s="19" t="n"/>
      <c r="F32" s="14" t="n"/>
      <c r="G32" s="14" t="n"/>
      <c r="H32" s="13">
        <f>IF(A32="","",IF(COUNTIFS('Lost keys'!$B$5:$B$104,A32,'Lost keys'!$H$5:$H$104,"Open")&gt;0,"Lost",IF(COUNTIFS('Key log'!$C$5:$C$1004,A32,'Key log'!$A$5:$A$1004,"&lt;&gt;",'Key log'!$L$5:$L$1004,"")&gt;0,"Out","In cabinet")))</f>
        <v/>
      </c>
      <c r="I32" s="13">
        <f>IF(H32&lt;&gt;"Out","",IFERROR(LOOKUP(2,1/('Key log'!$C$5:$C$1004=A32)*('Key log'!$L$5:$L$1004=""),'Key log'!$F$5:$F$1004),""))</f>
        <v/>
      </c>
      <c r="J32" s="16">
        <f>IF(H32&lt;&gt;"Out","",IFERROR(LOOKUP(2,1/('Key log'!$C$5:$C$1004=A32)*('Key log'!$L$5:$L$1004=""),'Key log'!$R$5:$R$1004),""))</f>
        <v/>
      </c>
      <c r="K32" s="14" t="n"/>
    </row>
    <row r="33">
      <c r="A33" s="12" t="n"/>
      <c r="B33" s="14" t="n"/>
      <c r="C33" s="14" t="n"/>
      <c r="D33" s="14" t="n"/>
      <c r="E33" s="19" t="n"/>
      <c r="F33" s="14" t="n"/>
      <c r="G33" s="14" t="n"/>
      <c r="H33" s="13">
        <f>IF(A33="","",IF(COUNTIFS('Lost keys'!$B$5:$B$104,A33,'Lost keys'!$H$5:$H$104,"Open")&gt;0,"Lost",IF(COUNTIFS('Key log'!$C$5:$C$1004,A33,'Key log'!$A$5:$A$1004,"&lt;&gt;",'Key log'!$L$5:$L$1004,"")&gt;0,"Out","In cabinet")))</f>
        <v/>
      </c>
      <c r="I33" s="13">
        <f>IF(H33&lt;&gt;"Out","",IFERROR(LOOKUP(2,1/('Key log'!$C$5:$C$1004=A33)*('Key log'!$L$5:$L$1004=""),'Key log'!$F$5:$F$1004),""))</f>
        <v/>
      </c>
      <c r="J33" s="16">
        <f>IF(H33&lt;&gt;"Out","",IFERROR(LOOKUP(2,1/('Key log'!$C$5:$C$1004=A33)*('Key log'!$L$5:$L$1004=""),'Key log'!$R$5:$R$1004),""))</f>
        <v/>
      </c>
      <c r="K33" s="14" t="n"/>
    </row>
    <row r="34">
      <c r="A34" s="12" t="n"/>
      <c r="B34" s="14" t="n"/>
      <c r="C34" s="14" t="n"/>
      <c r="D34" s="14" t="n"/>
      <c r="E34" s="19" t="n"/>
      <c r="F34" s="14" t="n"/>
      <c r="G34" s="14" t="n"/>
      <c r="H34" s="13">
        <f>IF(A34="","",IF(COUNTIFS('Lost keys'!$B$5:$B$104,A34,'Lost keys'!$H$5:$H$104,"Open")&gt;0,"Lost",IF(COUNTIFS('Key log'!$C$5:$C$1004,A34,'Key log'!$A$5:$A$1004,"&lt;&gt;",'Key log'!$L$5:$L$1004,"")&gt;0,"Out","In cabinet")))</f>
        <v/>
      </c>
      <c r="I34" s="13">
        <f>IF(H34&lt;&gt;"Out","",IFERROR(LOOKUP(2,1/('Key log'!$C$5:$C$1004=A34)*('Key log'!$L$5:$L$1004=""),'Key log'!$F$5:$F$1004),""))</f>
        <v/>
      </c>
      <c r="J34" s="16">
        <f>IF(H34&lt;&gt;"Out","",IFERROR(LOOKUP(2,1/('Key log'!$C$5:$C$1004=A34)*('Key log'!$L$5:$L$1004=""),'Key log'!$R$5:$R$1004),""))</f>
        <v/>
      </c>
      <c r="K34" s="14" t="n"/>
    </row>
    <row r="35">
      <c r="A35" s="12" t="n"/>
      <c r="B35" s="14" t="n"/>
      <c r="C35" s="14" t="n"/>
      <c r="D35" s="14" t="n"/>
      <c r="E35" s="19" t="n"/>
      <c r="F35" s="14" t="n"/>
      <c r="G35" s="14" t="n"/>
      <c r="H35" s="13">
        <f>IF(A35="","",IF(COUNTIFS('Lost keys'!$B$5:$B$104,A35,'Lost keys'!$H$5:$H$104,"Open")&gt;0,"Lost",IF(COUNTIFS('Key log'!$C$5:$C$1004,A35,'Key log'!$A$5:$A$1004,"&lt;&gt;",'Key log'!$L$5:$L$1004,"")&gt;0,"Out","In cabinet")))</f>
        <v/>
      </c>
      <c r="I35" s="13">
        <f>IF(H35&lt;&gt;"Out","",IFERROR(LOOKUP(2,1/('Key log'!$C$5:$C$1004=A35)*('Key log'!$L$5:$L$1004=""),'Key log'!$F$5:$F$1004),""))</f>
        <v/>
      </c>
      <c r="J35" s="16">
        <f>IF(H35&lt;&gt;"Out","",IFERROR(LOOKUP(2,1/('Key log'!$C$5:$C$1004=A35)*('Key log'!$L$5:$L$1004=""),'Key log'!$R$5:$R$1004),""))</f>
        <v/>
      </c>
      <c r="K35" s="14" t="n"/>
    </row>
    <row r="36">
      <c r="A36" s="12" t="n"/>
      <c r="B36" s="14" t="n"/>
      <c r="C36" s="14" t="n"/>
      <c r="D36" s="14" t="n"/>
      <c r="E36" s="19" t="n"/>
      <c r="F36" s="14" t="n"/>
      <c r="G36" s="14" t="n"/>
      <c r="H36" s="13">
        <f>IF(A36="","",IF(COUNTIFS('Lost keys'!$B$5:$B$104,A36,'Lost keys'!$H$5:$H$104,"Open")&gt;0,"Lost",IF(COUNTIFS('Key log'!$C$5:$C$1004,A36,'Key log'!$A$5:$A$1004,"&lt;&gt;",'Key log'!$L$5:$L$1004,"")&gt;0,"Out","In cabinet")))</f>
        <v/>
      </c>
      <c r="I36" s="13">
        <f>IF(H36&lt;&gt;"Out","",IFERROR(LOOKUP(2,1/('Key log'!$C$5:$C$1004=A36)*('Key log'!$L$5:$L$1004=""),'Key log'!$F$5:$F$1004),""))</f>
        <v/>
      </c>
      <c r="J36" s="16">
        <f>IF(H36&lt;&gt;"Out","",IFERROR(LOOKUP(2,1/('Key log'!$C$5:$C$1004=A36)*('Key log'!$L$5:$L$1004=""),'Key log'!$R$5:$R$1004),""))</f>
        <v/>
      </c>
      <c r="K36" s="14" t="n"/>
    </row>
    <row r="37">
      <c r="A37" s="12" t="n"/>
      <c r="B37" s="14" t="n"/>
      <c r="C37" s="14" t="n"/>
      <c r="D37" s="14" t="n"/>
      <c r="E37" s="19" t="n"/>
      <c r="F37" s="14" t="n"/>
      <c r="G37" s="14" t="n"/>
      <c r="H37" s="13">
        <f>IF(A37="","",IF(COUNTIFS('Lost keys'!$B$5:$B$104,A37,'Lost keys'!$H$5:$H$104,"Open")&gt;0,"Lost",IF(COUNTIFS('Key log'!$C$5:$C$1004,A37,'Key log'!$A$5:$A$1004,"&lt;&gt;",'Key log'!$L$5:$L$1004,"")&gt;0,"Out","In cabinet")))</f>
        <v/>
      </c>
      <c r="I37" s="13">
        <f>IF(H37&lt;&gt;"Out","",IFERROR(LOOKUP(2,1/('Key log'!$C$5:$C$1004=A37)*('Key log'!$L$5:$L$1004=""),'Key log'!$F$5:$F$1004),""))</f>
        <v/>
      </c>
      <c r="J37" s="16">
        <f>IF(H37&lt;&gt;"Out","",IFERROR(LOOKUP(2,1/('Key log'!$C$5:$C$1004=A37)*('Key log'!$L$5:$L$1004=""),'Key log'!$R$5:$R$1004),""))</f>
        <v/>
      </c>
      <c r="K37" s="14" t="n"/>
    </row>
    <row r="38">
      <c r="A38" s="12" t="n"/>
      <c r="B38" s="14" t="n"/>
      <c r="C38" s="14" t="n"/>
      <c r="D38" s="14" t="n"/>
      <c r="E38" s="19" t="n"/>
      <c r="F38" s="14" t="n"/>
      <c r="G38" s="14" t="n"/>
      <c r="H38" s="13">
        <f>IF(A38="","",IF(COUNTIFS('Lost keys'!$B$5:$B$104,A38,'Lost keys'!$H$5:$H$104,"Open")&gt;0,"Lost",IF(COUNTIFS('Key log'!$C$5:$C$1004,A38,'Key log'!$A$5:$A$1004,"&lt;&gt;",'Key log'!$L$5:$L$1004,"")&gt;0,"Out","In cabinet")))</f>
        <v/>
      </c>
      <c r="I38" s="13">
        <f>IF(H38&lt;&gt;"Out","",IFERROR(LOOKUP(2,1/('Key log'!$C$5:$C$1004=A38)*('Key log'!$L$5:$L$1004=""),'Key log'!$F$5:$F$1004),""))</f>
        <v/>
      </c>
      <c r="J38" s="16">
        <f>IF(H38&lt;&gt;"Out","",IFERROR(LOOKUP(2,1/('Key log'!$C$5:$C$1004=A38)*('Key log'!$L$5:$L$1004=""),'Key log'!$R$5:$R$1004),""))</f>
        <v/>
      </c>
      <c r="K38" s="14" t="n"/>
    </row>
    <row r="39">
      <c r="A39" s="12" t="n"/>
      <c r="B39" s="14" t="n"/>
      <c r="C39" s="14" t="n"/>
      <c r="D39" s="14" t="n"/>
      <c r="E39" s="19" t="n"/>
      <c r="F39" s="14" t="n"/>
      <c r="G39" s="14" t="n"/>
      <c r="H39" s="13">
        <f>IF(A39="","",IF(COUNTIFS('Lost keys'!$B$5:$B$104,A39,'Lost keys'!$H$5:$H$104,"Open")&gt;0,"Lost",IF(COUNTIFS('Key log'!$C$5:$C$1004,A39,'Key log'!$A$5:$A$1004,"&lt;&gt;",'Key log'!$L$5:$L$1004,"")&gt;0,"Out","In cabinet")))</f>
        <v/>
      </c>
      <c r="I39" s="13">
        <f>IF(H39&lt;&gt;"Out","",IFERROR(LOOKUP(2,1/('Key log'!$C$5:$C$1004=A39)*('Key log'!$L$5:$L$1004=""),'Key log'!$F$5:$F$1004),""))</f>
        <v/>
      </c>
      <c r="J39" s="16">
        <f>IF(H39&lt;&gt;"Out","",IFERROR(LOOKUP(2,1/('Key log'!$C$5:$C$1004=A39)*('Key log'!$L$5:$L$1004=""),'Key log'!$R$5:$R$1004),""))</f>
        <v/>
      </c>
      <c r="K39" s="14" t="n"/>
    </row>
    <row r="40">
      <c r="A40" s="12" t="n"/>
      <c r="B40" s="14" t="n"/>
      <c r="C40" s="14" t="n"/>
      <c r="D40" s="14" t="n"/>
      <c r="E40" s="19" t="n"/>
      <c r="F40" s="14" t="n"/>
      <c r="G40" s="14" t="n"/>
      <c r="H40" s="13">
        <f>IF(A40="","",IF(COUNTIFS('Lost keys'!$B$5:$B$104,A40,'Lost keys'!$H$5:$H$104,"Open")&gt;0,"Lost",IF(COUNTIFS('Key log'!$C$5:$C$1004,A40,'Key log'!$A$5:$A$1004,"&lt;&gt;",'Key log'!$L$5:$L$1004,"")&gt;0,"Out","In cabinet")))</f>
        <v/>
      </c>
      <c r="I40" s="13">
        <f>IF(H40&lt;&gt;"Out","",IFERROR(LOOKUP(2,1/('Key log'!$C$5:$C$1004=A40)*('Key log'!$L$5:$L$1004=""),'Key log'!$F$5:$F$1004),""))</f>
        <v/>
      </c>
      <c r="J40" s="16">
        <f>IF(H40&lt;&gt;"Out","",IFERROR(LOOKUP(2,1/('Key log'!$C$5:$C$1004=A40)*('Key log'!$L$5:$L$1004=""),'Key log'!$R$5:$R$1004),""))</f>
        <v/>
      </c>
      <c r="K40" s="14" t="n"/>
    </row>
    <row r="41">
      <c r="A41" s="12" t="n"/>
      <c r="B41" s="14" t="n"/>
      <c r="C41" s="14" t="n"/>
      <c r="D41" s="14" t="n"/>
      <c r="E41" s="19" t="n"/>
      <c r="F41" s="14" t="n"/>
      <c r="G41" s="14" t="n"/>
      <c r="H41" s="13">
        <f>IF(A41="","",IF(COUNTIFS('Lost keys'!$B$5:$B$104,A41,'Lost keys'!$H$5:$H$104,"Open")&gt;0,"Lost",IF(COUNTIFS('Key log'!$C$5:$C$1004,A41,'Key log'!$A$5:$A$1004,"&lt;&gt;",'Key log'!$L$5:$L$1004,"")&gt;0,"Out","In cabinet")))</f>
        <v/>
      </c>
      <c r="I41" s="13">
        <f>IF(H41&lt;&gt;"Out","",IFERROR(LOOKUP(2,1/('Key log'!$C$5:$C$1004=A41)*('Key log'!$L$5:$L$1004=""),'Key log'!$F$5:$F$1004),""))</f>
        <v/>
      </c>
      <c r="J41" s="16">
        <f>IF(H41&lt;&gt;"Out","",IFERROR(LOOKUP(2,1/('Key log'!$C$5:$C$1004=A41)*('Key log'!$L$5:$L$1004=""),'Key log'!$R$5:$R$1004),""))</f>
        <v/>
      </c>
      <c r="K41" s="14" t="n"/>
    </row>
    <row r="42">
      <c r="A42" s="12" t="n"/>
      <c r="B42" s="14" t="n"/>
      <c r="C42" s="14" t="n"/>
      <c r="D42" s="14" t="n"/>
      <c r="E42" s="19" t="n"/>
      <c r="F42" s="14" t="n"/>
      <c r="G42" s="14" t="n"/>
      <c r="H42" s="13">
        <f>IF(A42="","",IF(COUNTIFS('Lost keys'!$B$5:$B$104,A42,'Lost keys'!$H$5:$H$104,"Open")&gt;0,"Lost",IF(COUNTIFS('Key log'!$C$5:$C$1004,A42,'Key log'!$A$5:$A$1004,"&lt;&gt;",'Key log'!$L$5:$L$1004,"")&gt;0,"Out","In cabinet")))</f>
        <v/>
      </c>
      <c r="I42" s="13">
        <f>IF(H42&lt;&gt;"Out","",IFERROR(LOOKUP(2,1/('Key log'!$C$5:$C$1004=A42)*('Key log'!$L$5:$L$1004=""),'Key log'!$F$5:$F$1004),""))</f>
        <v/>
      </c>
      <c r="J42" s="16">
        <f>IF(H42&lt;&gt;"Out","",IFERROR(LOOKUP(2,1/('Key log'!$C$5:$C$1004=A42)*('Key log'!$L$5:$L$1004=""),'Key log'!$R$5:$R$1004),""))</f>
        <v/>
      </c>
      <c r="K42" s="14" t="n"/>
    </row>
    <row r="43">
      <c r="A43" s="12" t="n"/>
      <c r="B43" s="14" t="n"/>
      <c r="C43" s="14" t="n"/>
      <c r="D43" s="14" t="n"/>
      <c r="E43" s="19" t="n"/>
      <c r="F43" s="14" t="n"/>
      <c r="G43" s="14" t="n"/>
      <c r="H43" s="13">
        <f>IF(A43="","",IF(COUNTIFS('Lost keys'!$B$5:$B$104,A43,'Lost keys'!$H$5:$H$104,"Open")&gt;0,"Lost",IF(COUNTIFS('Key log'!$C$5:$C$1004,A43,'Key log'!$A$5:$A$1004,"&lt;&gt;",'Key log'!$L$5:$L$1004,"")&gt;0,"Out","In cabinet")))</f>
        <v/>
      </c>
      <c r="I43" s="13">
        <f>IF(H43&lt;&gt;"Out","",IFERROR(LOOKUP(2,1/('Key log'!$C$5:$C$1004=A43)*('Key log'!$L$5:$L$1004=""),'Key log'!$F$5:$F$1004),""))</f>
        <v/>
      </c>
      <c r="J43" s="16">
        <f>IF(H43&lt;&gt;"Out","",IFERROR(LOOKUP(2,1/('Key log'!$C$5:$C$1004=A43)*('Key log'!$L$5:$L$1004=""),'Key log'!$R$5:$R$1004),""))</f>
        <v/>
      </c>
      <c r="K43" s="14" t="n"/>
    </row>
    <row r="44">
      <c r="A44" s="12" t="n"/>
      <c r="B44" s="14" t="n"/>
      <c r="C44" s="14" t="n"/>
      <c r="D44" s="14" t="n"/>
      <c r="E44" s="19" t="n"/>
      <c r="F44" s="14" t="n"/>
      <c r="G44" s="14" t="n"/>
      <c r="H44" s="13">
        <f>IF(A44="","",IF(COUNTIFS('Lost keys'!$B$5:$B$104,A44,'Lost keys'!$H$5:$H$104,"Open")&gt;0,"Lost",IF(COUNTIFS('Key log'!$C$5:$C$1004,A44,'Key log'!$A$5:$A$1004,"&lt;&gt;",'Key log'!$L$5:$L$1004,"")&gt;0,"Out","In cabinet")))</f>
        <v/>
      </c>
      <c r="I44" s="13">
        <f>IF(H44&lt;&gt;"Out","",IFERROR(LOOKUP(2,1/('Key log'!$C$5:$C$1004=A44)*('Key log'!$L$5:$L$1004=""),'Key log'!$F$5:$F$1004),""))</f>
        <v/>
      </c>
      <c r="J44" s="16">
        <f>IF(H44&lt;&gt;"Out","",IFERROR(LOOKUP(2,1/('Key log'!$C$5:$C$1004=A44)*('Key log'!$L$5:$L$1004=""),'Key log'!$R$5:$R$1004),""))</f>
        <v/>
      </c>
      <c r="K44" s="14" t="n"/>
    </row>
    <row r="45">
      <c r="A45" s="12" t="n"/>
      <c r="B45" s="14" t="n"/>
      <c r="C45" s="14" t="n"/>
      <c r="D45" s="14" t="n"/>
      <c r="E45" s="19" t="n"/>
      <c r="F45" s="14" t="n"/>
      <c r="G45" s="14" t="n"/>
      <c r="H45" s="13">
        <f>IF(A45="","",IF(COUNTIFS('Lost keys'!$B$5:$B$104,A45,'Lost keys'!$H$5:$H$104,"Open")&gt;0,"Lost",IF(COUNTIFS('Key log'!$C$5:$C$1004,A45,'Key log'!$A$5:$A$1004,"&lt;&gt;",'Key log'!$L$5:$L$1004,"")&gt;0,"Out","In cabinet")))</f>
        <v/>
      </c>
      <c r="I45" s="13">
        <f>IF(H45&lt;&gt;"Out","",IFERROR(LOOKUP(2,1/('Key log'!$C$5:$C$1004=A45)*('Key log'!$L$5:$L$1004=""),'Key log'!$F$5:$F$1004),""))</f>
        <v/>
      </c>
      <c r="J45" s="16">
        <f>IF(H45&lt;&gt;"Out","",IFERROR(LOOKUP(2,1/('Key log'!$C$5:$C$1004=A45)*('Key log'!$L$5:$L$1004=""),'Key log'!$R$5:$R$1004),""))</f>
        <v/>
      </c>
      <c r="K45" s="14" t="n"/>
    </row>
    <row r="46">
      <c r="A46" s="12" t="n"/>
      <c r="B46" s="14" t="n"/>
      <c r="C46" s="14" t="n"/>
      <c r="D46" s="14" t="n"/>
      <c r="E46" s="19" t="n"/>
      <c r="F46" s="14" t="n"/>
      <c r="G46" s="14" t="n"/>
      <c r="H46" s="13">
        <f>IF(A46="","",IF(COUNTIFS('Lost keys'!$B$5:$B$104,A46,'Lost keys'!$H$5:$H$104,"Open")&gt;0,"Lost",IF(COUNTIFS('Key log'!$C$5:$C$1004,A46,'Key log'!$A$5:$A$1004,"&lt;&gt;",'Key log'!$L$5:$L$1004,"")&gt;0,"Out","In cabinet")))</f>
        <v/>
      </c>
      <c r="I46" s="13">
        <f>IF(H46&lt;&gt;"Out","",IFERROR(LOOKUP(2,1/('Key log'!$C$5:$C$1004=A46)*('Key log'!$L$5:$L$1004=""),'Key log'!$F$5:$F$1004),""))</f>
        <v/>
      </c>
      <c r="J46" s="16">
        <f>IF(H46&lt;&gt;"Out","",IFERROR(LOOKUP(2,1/('Key log'!$C$5:$C$1004=A46)*('Key log'!$L$5:$L$1004=""),'Key log'!$R$5:$R$1004),""))</f>
        <v/>
      </c>
      <c r="K46" s="14" t="n"/>
    </row>
    <row r="47">
      <c r="A47" s="12" t="n"/>
      <c r="B47" s="14" t="n"/>
      <c r="C47" s="14" t="n"/>
      <c r="D47" s="14" t="n"/>
      <c r="E47" s="19" t="n"/>
      <c r="F47" s="14" t="n"/>
      <c r="G47" s="14" t="n"/>
      <c r="H47" s="13">
        <f>IF(A47="","",IF(COUNTIFS('Lost keys'!$B$5:$B$104,A47,'Lost keys'!$H$5:$H$104,"Open")&gt;0,"Lost",IF(COUNTIFS('Key log'!$C$5:$C$1004,A47,'Key log'!$A$5:$A$1004,"&lt;&gt;",'Key log'!$L$5:$L$1004,"")&gt;0,"Out","In cabinet")))</f>
        <v/>
      </c>
      <c r="I47" s="13">
        <f>IF(H47&lt;&gt;"Out","",IFERROR(LOOKUP(2,1/('Key log'!$C$5:$C$1004=A47)*('Key log'!$L$5:$L$1004=""),'Key log'!$F$5:$F$1004),""))</f>
        <v/>
      </c>
      <c r="J47" s="16">
        <f>IF(H47&lt;&gt;"Out","",IFERROR(LOOKUP(2,1/('Key log'!$C$5:$C$1004=A47)*('Key log'!$L$5:$L$1004=""),'Key log'!$R$5:$R$1004),""))</f>
        <v/>
      </c>
      <c r="K47" s="14" t="n"/>
    </row>
    <row r="48">
      <c r="A48" s="12" t="n"/>
      <c r="B48" s="14" t="n"/>
      <c r="C48" s="14" t="n"/>
      <c r="D48" s="14" t="n"/>
      <c r="E48" s="19" t="n"/>
      <c r="F48" s="14" t="n"/>
      <c r="G48" s="14" t="n"/>
      <c r="H48" s="13">
        <f>IF(A48="","",IF(COUNTIFS('Lost keys'!$B$5:$B$104,A48,'Lost keys'!$H$5:$H$104,"Open")&gt;0,"Lost",IF(COUNTIFS('Key log'!$C$5:$C$1004,A48,'Key log'!$A$5:$A$1004,"&lt;&gt;",'Key log'!$L$5:$L$1004,"")&gt;0,"Out","In cabinet")))</f>
        <v/>
      </c>
      <c r="I48" s="13">
        <f>IF(H48&lt;&gt;"Out","",IFERROR(LOOKUP(2,1/('Key log'!$C$5:$C$1004=A48)*('Key log'!$L$5:$L$1004=""),'Key log'!$F$5:$F$1004),""))</f>
        <v/>
      </c>
      <c r="J48" s="16">
        <f>IF(H48&lt;&gt;"Out","",IFERROR(LOOKUP(2,1/('Key log'!$C$5:$C$1004=A48)*('Key log'!$L$5:$L$1004=""),'Key log'!$R$5:$R$1004),""))</f>
        <v/>
      </c>
      <c r="K48" s="14" t="n"/>
    </row>
    <row r="49">
      <c r="A49" s="12" t="n"/>
      <c r="B49" s="14" t="n"/>
      <c r="C49" s="14" t="n"/>
      <c r="D49" s="14" t="n"/>
      <c r="E49" s="19" t="n"/>
      <c r="F49" s="14" t="n"/>
      <c r="G49" s="14" t="n"/>
      <c r="H49" s="13">
        <f>IF(A49="","",IF(COUNTIFS('Lost keys'!$B$5:$B$104,A49,'Lost keys'!$H$5:$H$104,"Open")&gt;0,"Lost",IF(COUNTIFS('Key log'!$C$5:$C$1004,A49,'Key log'!$A$5:$A$1004,"&lt;&gt;",'Key log'!$L$5:$L$1004,"")&gt;0,"Out","In cabinet")))</f>
        <v/>
      </c>
      <c r="I49" s="13">
        <f>IF(H49&lt;&gt;"Out","",IFERROR(LOOKUP(2,1/('Key log'!$C$5:$C$1004=A49)*('Key log'!$L$5:$L$1004=""),'Key log'!$F$5:$F$1004),""))</f>
        <v/>
      </c>
      <c r="J49" s="16">
        <f>IF(H49&lt;&gt;"Out","",IFERROR(LOOKUP(2,1/('Key log'!$C$5:$C$1004=A49)*('Key log'!$L$5:$L$1004=""),'Key log'!$R$5:$R$1004),""))</f>
        <v/>
      </c>
      <c r="K49" s="14" t="n"/>
    </row>
    <row r="50">
      <c r="A50" s="12" t="n"/>
      <c r="B50" s="14" t="n"/>
      <c r="C50" s="14" t="n"/>
      <c r="D50" s="14" t="n"/>
      <c r="E50" s="19" t="n"/>
      <c r="F50" s="14" t="n"/>
      <c r="G50" s="14" t="n"/>
      <c r="H50" s="13">
        <f>IF(A50="","",IF(COUNTIFS('Lost keys'!$B$5:$B$104,A50,'Lost keys'!$H$5:$H$104,"Open")&gt;0,"Lost",IF(COUNTIFS('Key log'!$C$5:$C$1004,A50,'Key log'!$A$5:$A$1004,"&lt;&gt;",'Key log'!$L$5:$L$1004,"")&gt;0,"Out","In cabinet")))</f>
        <v/>
      </c>
      <c r="I50" s="13">
        <f>IF(H50&lt;&gt;"Out","",IFERROR(LOOKUP(2,1/('Key log'!$C$5:$C$1004=A50)*('Key log'!$L$5:$L$1004=""),'Key log'!$F$5:$F$1004),""))</f>
        <v/>
      </c>
      <c r="J50" s="16">
        <f>IF(H50&lt;&gt;"Out","",IFERROR(LOOKUP(2,1/('Key log'!$C$5:$C$1004=A50)*('Key log'!$L$5:$L$1004=""),'Key log'!$R$5:$R$1004),""))</f>
        <v/>
      </c>
      <c r="K50" s="14" t="n"/>
    </row>
    <row r="51">
      <c r="A51" s="12" t="n"/>
      <c r="B51" s="14" t="n"/>
      <c r="C51" s="14" t="n"/>
      <c r="D51" s="14" t="n"/>
      <c r="E51" s="19" t="n"/>
      <c r="F51" s="14" t="n"/>
      <c r="G51" s="14" t="n"/>
      <c r="H51" s="13">
        <f>IF(A51="","",IF(COUNTIFS('Lost keys'!$B$5:$B$104,A51,'Lost keys'!$H$5:$H$104,"Open")&gt;0,"Lost",IF(COUNTIFS('Key log'!$C$5:$C$1004,A51,'Key log'!$A$5:$A$1004,"&lt;&gt;",'Key log'!$L$5:$L$1004,"")&gt;0,"Out","In cabinet")))</f>
        <v/>
      </c>
      <c r="I51" s="13">
        <f>IF(H51&lt;&gt;"Out","",IFERROR(LOOKUP(2,1/('Key log'!$C$5:$C$1004=A51)*('Key log'!$L$5:$L$1004=""),'Key log'!$F$5:$F$1004),""))</f>
        <v/>
      </c>
      <c r="J51" s="16">
        <f>IF(H51&lt;&gt;"Out","",IFERROR(LOOKUP(2,1/('Key log'!$C$5:$C$1004=A51)*('Key log'!$L$5:$L$1004=""),'Key log'!$R$5:$R$1004),""))</f>
        <v/>
      </c>
      <c r="K51" s="14" t="n"/>
    </row>
    <row r="52">
      <c r="A52" s="12" t="n"/>
      <c r="B52" s="14" t="n"/>
      <c r="C52" s="14" t="n"/>
      <c r="D52" s="14" t="n"/>
      <c r="E52" s="19" t="n"/>
      <c r="F52" s="14" t="n"/>
      <c r="G52" s="14" t="n"/>
      <c r="H52" s="13">
        <f>IF(A52="","",IF(COUNTIFS('Lost keys'!$B$5:$B$104,A52,'Lost keys'!$H$5:$H$104,"Open")&gt;0,"Lost",IF(COUNTIFS('Key log'!$C$5:$C$1004,A52,'Key log'!$A$5:$A$1004,"&lt;&gt;",'Key log'!$L$5:$L$1004,"")&gt;0,"Out","In cabinet")))</f>
        <v/>
      </c>
      <c r="I52" s="13">
        <f>IF(H52&lt;&gt;"Out","",IFERROR(LOOKUP(2,1/('Key log'!$C$5:$C$1004=A52)*('Key log'!$L$5:$L$1004=""),'Key log'!$F$5:$F$1004),""))</f>
        <v/>
      </c>
      <c r="J52" s="16">
        <f>IF(H52&lt;&gt;"Out","",IFERROR(LOOKUP(2,1/('Key log'!$C$5:$C$1004=A52)*('Key log'!$L$5:$L$1004=""),'Key log'!$R$5:$R$1004),""))</f>
        <v/>
      </c>
      <c r="K52" s="14" t="n"/>
    </row>
    <row r="53">
      <c r="A53" s="12" t="n"/>
      <c r="B53" s="14" t="n"/>
      <c r="C53" s="14" t="n"/>
      <c r="D53" s="14" t="n"/>
      <c r="E53" s="19" t="n"/>
      <c r="F53" s="14" t="n"/>
      <c r="G53" s="14" t="n"/>
      <c r="H53" s="13">
        <f>IF(A53="","",IF(COUNTIFS('Lost keys'!$B$5:$B$104,A53,'Lost keys'!$H$5:$H$104,"Open")&gt;0,"Lost",IF(COUNTIFS('Key log'!$C$5:$C$1004,A53,'Key log'!$A$5:$A$1004,"&lt;&gt;",'Key log'!$L$5:$L$1004,"")&gt;0,"Out","In cabinet")))</f>
        <v/>
      </c>
      <c r="I53" s="13">
        <f>IF(H53&lt;&gt;"Out","",IFERROR(LOOKUP(2,1/('Key log'!$C$5:$C$1004=A53)*('Key log'!$L$5:$L$1004=""),'Key log'!$F$5:$F$1004),""))</f>
        <v/>
      </c>
      <c r="J53" s="16">
        <f>IF(H53&lt;&gt;"Out","",IFERROR(LOOKUP(2,1/('Key log'!$C$5:$C$1004=A53)*('Key log'!$L$5:$L$1004=""),'Key log'!$R$5:$R$1004),""))</f>
        <v/>
      </c>
      <c r="K53" s="14" t="n"/>
    </row>
    <row r="54">
      <c r="A54" s="12" t="n"/>
      <c r="B54" s="14" t="n"/>
      <c r="C54" s="14" t="n"/>
      <c r="D54" s="14" t="n"/>
      <c r="E54" s="19" t="n"/>
      <c r="F54" s="14" t="n"/>
      <c r="G54" s="14" t="n"/>
      <c r="H54" s="13">
        <f>IF(A54="","",IF(COUNTIFS('Lost keys'!$B$5:$B$104,A54,'Lost keys'!$H$5:$H$104,"Open")&gt;0,"Lost",IF(COUNTIFS('Key log'!$C$5:$C$1004,A54,'Key log'!$A$5:$A$1004,"&lt;&gt;",'Key log'!$L$5:$L$1004,"")&gt;0,"Out","In cabinet")))</f>
        <v/>
      </c>
      <c r="I54" s="13">
        <f>IF(H54&lt;&gt;"Out","",IFERROR(LOOKUP(2,1/('Key log'!$C$5:$C$1004=A54)*('Key log'!$L$5:$L$1004=""),'Key log'!$F$5:$F$1004),""))</f>
        <v/>
      </c>
      <c r="J54" s="16">
        <f>IF(H54&lt;&gt;"Out","",IFERROR(LOOKUP(2,1/('Key log'!$C$5:$C$1004=A54)*('Key log'!$L$5:$L$1004=""),'Key log'!$R$5:$R$1004),""))</f>
        <v/>
      </c>
      <c r="K54" s="14" t="n"/>
    </row>
    <row r="55">
      <c r="A55" s="12" t="n"/>
      <c r="B55" s="14" t="n"/>
      <c r="C55" s="14" t="n"/>
      <c r="D55" s="14" t="n"/>
      <c r="E55" s="19" t="n"/>
      <c r="F55" s="14" t="n"/>
      <c r="G55" s="14" t="n"/>
      <c r="H55" s="13">
        <f>IF(A55="","",IF(COUNTIFS('Lost keys'!$B$5:$B$104,A55,'Lost keys'!$H$5:$H$104,"Open")&gt;0,"Lost",IF(COUNTIFS('Key log'!$C$5:$C$1004,A55,'Key log'!$A$5:$A$1004,"&lt;&gt;",'Key log'!$L$5:$L$1004,"")&gt;0,"Out","In cabinet")))</f>
        <v/>
      </c>
      <c r="I55" s="13">
        <f>IF(H55&lt;&gt;"Out","",IFERROR(LOOKUP(2,1/('Key log'!$C$5:$C$1004=A55)*('Key log'!$L$5:$L$1004=""),'Key log'!$F$5:$F$1004),""))</f>
        <v/>
      </c>
      <c r="J55" s="16">
        <f>IF(H55&lt;&gt;"Out","",IFERROR(LOOKUP(2,1/('Key log'!$C$5:$C$1004=A55)*('Key log'!$L$5:$L$1004=""),'Key log'!$R$5:$R$1004),""))</f>
        <v/>
      </c>
      <c r="K55" s="14" t="n"/>
    </row>
    <row r="56">
      <c r="A56" s="12" t="n"/>
      <c r="B56" s="14" t="n"/>
      <c r="C56" s="14" t="n"/>
      <c r="D56" s="14" t="n"/>
      <c r="E56" s="19" t="n"/>
      <c r="F56" s="14" t="n"/>
      <c r="G56" s="14" t="n"/>
      <c r="H56" s="13">
        <f>IF(A56="","",IF(COUNTIFS('Lost keys'!$B$5:$B$104,A56,'Lost keys'!$H$5:$H$104,"Open")&gt;0,"Lost",IF(COUNTIFS('Key log'!$C$5:$C$1004,A56,'Key log'!$A$5:$A$1004,"&lt;&gt;",'Key log'!$L$5:$L$1004,"")&gt;0,"Out","In cabinet")))</f>
        <v/>
      </c>
      <c r="I56" s="13">
        <f>IF(H56&lt;&gt;"Out","",IFERROR(LOOKUP(2,1/('Key log'!$C$5:$C$1004=A56)*('Key log'!$L$5:$L$1004=""),'Key log'!$F$5:$F$1004),""))</f>
        <v/>
      </c>
      <c r="J56" s="16">
        <f>IF(H56&lt;&gt;"Out","",IFERROR(LOOKUP(2,1/('Key log'!$C$5:$C$1004=A56)*('Key log'!$L$5:$L$1004=""),'Key log'!$R$5:$R$1004),""))</f>
        <v/>
      </c>
      <c r="K56" s="14" t="n"/>
    </row>
    <row r="57">
      <c r="A57" s="12" t="n"/>
      <c r="B57" s="14" t="n"/>
      <c r="C57" s="14" t="n"/>
      <c r="D57" s="14" t="n"/>
      <c r="E57" s="19" t="n"/>
      <c r="F57" s="14" t="n"/>
      <c r="G57" s="14" t="n"/>
      <c r="H57" s="13">
        <f>IF(A57="","",IF(COUNTIFS('Lost keys'!$B$5:$B$104,A57,'Lost keys'!$H$5:$H$104,"Open")&gt;0,"Lost",IF(COUNTIFS('Key log'!$C$5:$C$1004,A57,'Key log'!$A$5:$A$1004,"&lt;&gt;",'Key log'!$L$5:$L$1004,"")&gt;0,"Out","In cabinet")))</f>
        <v/>
      </c>
      <c r="I57" s="13">
        <f>IF(H57&lt;&gt;"Out","",IFERROR(LOOKUP(2,1/('Key log'!$C$5:$C$1004=A57)*('Key log'!$L$5:$L$1004=""),'Key log'!$F$5:$F$1004),""))</f>
        <v/>
      </c>
      <c r="J57" s="16">
        <f>IF(H57&lt;&gt;"Out","",IFERROR(LOOKUP(2,1/('Key log'!$C$5:$C$1004=A57)*('Key log'!$L$5:$L$1004=""),'Key log'!$R$5:$R$1004),""))</f>
        <v/>
      </c>
      <c r="K57" s="14" t="n"/>
    </row>
    <row r="58">
      <c r="A58" s="12" t="n"/>
      <c r="B58" s="14" t="n"/>
      <c r="C58" s="14" t="n"/>
      <c r="D58" s="14" t="n"/>
      <c r="E58" s="19" t="n"/>
      <c r="F58" s="14" t="n"/>
      <c r="G58" s="14" t="n"/>
      <c r="H58" s="13">
        <f>IF(A58="","",IF(COUNTIFS('Lost keys'!$B$5:$B$104,A58,'Lost keys'!$H$5:$H$104,"Open")&gt;0,"Lost",IF(COUNTIFS('Key log'!$C$5:$C$1004,A58,'Key log'!$A$5:$A$1004,"&lt;&gt;",'Key log'!$L$5:$L$1004,"")&gt;0,"Out","In cabinet")))</f>
        <v/>
      </c>
      <c r="I58" s="13">
        <f>IF(H58&lt;&gt;"Out","",IFERROR(LOOKUP(2,1/('Key log'!$C$5:$C$1004=A58)*('Key log'!$L$5:$L$1004=""),'Key log'!$F$5:$F$1004),""))</f>
        <v/>
      </c>
      <c r="J58" s="16">
        <f>IF(H58&lt;&gt;"Out","",IFERROR(LOOKUP(2,1/('Key log'!$C$5:$C$1004=A58)*('Key log'!$L$5:$L$1004=""),'Key log'!$R$5:$R$1004),""))</f>
        <v/>
      </c>
      <c r="K58" s="14" t="n"/>
    </row>
    <row r="59">
      <c r="A59" s="12" t="n"/>
      <c r="B59" s="14" t="n"/>
      <c r="C59" s="14" t="n"/>
      <c r="D59" s="14" t="n"/>
      <c r="E59" s="19" t="n"/>
      <c r="F59" s="14" t="n"/>
      <c r="G59" s="14" t="n"/>
      <c r="H59" s="13">
        <f>IF(A59="","",IF(COUNTIFS('Lost keys'!$B$5:$B$104,A59,'Lost keys'!$H$5:$H$104,"Open")&gt;0,"Lost",IF(COUNTIFS('Key log'!$C$5:$C$1004,A59,'Key log'!$A$5:$A$1004,"&lt;&gt;",'Key log'!$L$5:$L$1004,"")&gt;0,"Out","In cabinet")))</f>
        <v/>
      </c>
      <c r="I59" s="13">
        <f>IF(H59&lt;&gt;"Out","",IFERROR(LOOKUP(2,1/('Key log'!$C$5:$C$1004=A59)*('Key log'!$L$5:$L$1004=""),'Key log'!$F$5:$F$1004),""))</f>
        <v/>
      </c>
      <c r="J59" s="16">
        <f>IF(H59&lt;&gt;"Out","",IFERROR(LOOKUP(2,1/('Key log'!$C$5:$C$1004=A59)*('Key log'!$L$5:$L$1004=""),'Key log'!$R$5:$R$1004),""))</f>
        <v/>
      </c>
      <c r="K59" s="14" t="n"/>
    </row>
    <row r="60">
      <c r="A60" s="12" t="n"/>
      <c r="B60" s="14" t="n"/>
      <c r="C60" s="14" t="n"/>
      <c r="D60" s="14" t="n"/>
      <c r="E60" s="19" t="n"/>
      <c r="F60" s="14" t="n"/>
      <c r="G60" s="14" t="n"/>
      <c r="H60" s="13">
        <f>IF(A60="","",IF(COUNTIFS('Lost keys'!$B$5:$B$104,A60,'Lost keys'!$H$5:$H$104,"Open")&gt;0,"Lost",IF(COUNTIFS('Key log'!$C$5:$C$1004,A60,'Key log'!$A$5:$A$1004,"&lt;&gt;",'Key log'!$L$5:$L$1004,"")&gt;0,"Out","In cabinet")))</f>
        <v/>
      </c>
      <c r="I60" s="13">
        <f>IF(H60&lt;&gt;"Out","",IFERROR(LOOKUP(2,1/('Key log'!$C$5:$C$1004=A60)*('Key log'!$L$5:$L$1004=""),'Key log'!$F$5:$F$1004),""))</f>
        <v/>
      </c>
      <c r="J60" s="16">
        <f>IF(H60&lt;&gt;"Out","",IFERROR(LOOKUP(2,1/('Key log'!$C$5:$C$1004=A60)*('Key log'!$L$5:$L$1004=""),'Key log'!$R$5:$R$1004),""))</f>
        <v/>
      </c>
      <c r="K60" s="14" t="n"/>
    </row>
    <row r="61">
      <c r="A61" s="12" t="n"/>
      <c r="B61" s="14" t="n"/>
      <c r="C61" s="14" t="n"/>
      <c r="D61" s="14" t="n"/>
      <c r="E61" s="19" t="n"/>
      <c r="F61" s="14" t="n"/>
      <c r="G61" s="14" t="n"/>
      <c r="H61" s="13">
        <f>IF(A61="","",IF(COUNTIFS('Lost keys'!$B$5:$B$104,A61,'Lost keys'!$H$5:$H$104,"Open")&gt;0,"Lost",IF(COUNTIFS('Key log'!$C$5:$C$1004,A61,'Key log'!$A$5:$A$1004,"&lt;&gt;",'Key log'!$L$5:$L$1004,"")&gt;0,"Out","In cabinet")))</f>
        <v/>
      </c>
      <c r="I61" s="13">
        <f>IF(H61&lt;&gt;"Out","",IFERROR(LOOKUP(2,1/('Key log'!$C$5:$C$1004=A61)*('Key log'!$L$5:$L$1004=""),'Key log'!$F$5:$F$1004),""))</f>
        <v/>
      </c>
      <c r="J61" s="16">
        <f>IF(H61&lt;&gt;"Out","",IFERROR(LOOKUP(2,1/('Key log'!$C$5:$C$1004=A61)*('Key log'!$L$5:$L$1004=""),'Key log'!$R$5:$R$1004),""))</f>
        <v/>
      </c>
      <c r="K61" s="14" t="n"/>
    </row>
    <row r="62">
      <c r="A62" s="12" t="n"/>
      <c r="B62" s="14" t="n"/>
      <c r="C62" s="14" t="n"/>
      <c r="D62" s="14" t="n"/>
      <c r="E62" s="19" t="n"/>
      <c r="F62" s="14" t="n"/>
      <c r="G62" s="14" t="n"/>
      <c r="H62" s="13">
        <f>IF(A62="","",IF(COUNTIFS('Lost keys'!$B$5:$B$104,A62,'Lost keys'!$H$5:$H$104,"Open")&gt;0,"Lost",IF(COUNTIFS('Key log'!$C$5:$C$1004,A62,'Key log'!$A$5:$A$1004,"&lt;&gt;",'Key log'!$L$5:$L$1004,"")&gt;0,"Out","In cabinet")))</f>
        <v/>
      </c>
      <c r="I62" s="13">
        <f>IF(H62&lt;&gt;"Out","",IFERROR(LOOKUP(2,1/('Key log'!$C$5:$C$1004=A62)*('Key log'!$L$5:$L$1004=""),'Key log'!$F$5:$F$1004),""))</f>
        <v/>
      </c>
      <c r="J62" s="16">
        <f>IF(H62&lt;&gt;"Out","",IFERROR(LOOKUP(2,1/('Key log'!$C$5:$C$1004=A62)*('Key log'!$L$5:$L$1004=""),'Key log'!$R$5:$R$1004),""))</f>
        <v/>
      </c>
      <c r="K62" s="14" t="n"/>
    </row>
    <row r="63">
      <c r="A63" s="12" t="n"/>
      <c r="B63" s="14" t="n"/>
      <c r="C63" s="14" t="n"/>
      <c r="D63" s="14" t="n"/>
      <c r="E63" s="19" t="n"/>
      <c r="F63" s="14" t="n"/>
      <c r="G63" s="14" t="n"/>
      <c r="H63" s="13">
        <f>IF(A63="","",IF(COUNTIFS('Lost keys'!$B$5:$B$104,A63,'Lost keys'!$H$5:$H$104,"Open")&gt;0,"Lost",IF(COUNTIFS('Key log'!$C$5:$C$1004,A63,'Key log'!$A$5:$A$1004,"&lt;&gt;",'Key log'!$L$5:$L$1004,"")&gt;0,"Out","In cabinet")))</f>
        <v/>
      </c>
      <c r="I63" s="13">
        <f>IF(H63&lt;&gt;"Out","",IFERROR(LOOKUP(2,1/('Key log'!$C$5:$C$1004=A63)*('Key log'!$L$5:$L$1004=""),'Key log'!$F$5:$F$1004),""))</f>
        <v/>
      </c>
      <c r="J63" s="16">
        <f>IF(H63&lt;&gt;"Out","",IFERROR(LOOKUP(2,1/('Key log'!$C$5:$C$1004=A63)*('Key log'!$L$5:$L$1004=""),'Key log'!$R$5:$R$1004),""))</f>
        <v/>
      </c>
      <c r="K63" s="14" t="n"/>
    </row>
    <row r="64">
      <c r="A64" s="12" t="n"/>
      <c r="B64" s="14" t="n"/>
      <c r="C64" s="14" t="n"/>
      <c r="D64" s="14" t="n"/>
      <c r="E64" s="19" t="n"/>
      <c r="F64" s="14" t="n"/>
      <c r="G64" s="14" t="n"/>
      <c r="H64" s="13">
        <f>IF(A64="","",IF(COUNTIFS('Lost keys'!$B$5:$B$104,A64,'Lost keys'!$H$5:$H$104,"Open")&gt;0,"Lost",IF(COUNTIFS('Key log'!$C$5:$C$1004,A64,'Key log'!$A$5:$A$1004,"&lt;&gt;",'Key log'!$L$5:$L$1004,"")&gt;0,"Out","In cabinet")))</f>
        <v/>
      </c>
      <c r="I64" s="13">
        <f>IF(H64&lt;&gt;"Out","",IFERROR(LOOKUP(2,1/('Key log'!$C$5:$C$1004=A64)*('Key log'!$L$5:$L$1004=""),'Key log'!$F$5:$F$1004),""))</f>
        <v/>
      </c>
      <c r="J64" s="16">
        <f>IF(H64&lt;&gt;"Out","",IFERROR(LOOKUP(2,1/('Key log'!$C$5:$C$1004=A64)*('Key log'!$L$5:$L$1004=""),'Key log'!$R$5:$R$1004),""))</f>
        <v/>
      </c>
      <c r="K64" s="14" t="n"/>
    </row>
    <row r="65">
      <c r="A65" s="12" t="n"/>
      <c r="B65" s="14" t="n"/>
      <c r="C65" s="14" t="n"/>
      <c r="D65" s="14" t="n"/>
      <c r="E65" s="19" t="n"/>
      <c r="F65" s="14" t="n"/>
      <c r="G65" s="14" t="n"/>
      <c r="H65" s="13">
        <f>IF(A65="","",IF(COUNTIFS('Lost keys'!$B$5:$B$104,A65,'Lost keys'!$H$5:$H$104,"Open")&gt;0,"Lost",IF(COUNTIFS('Key log'!$C$5:$C$1004,A65,'Key log'!$A$5:$A$1004,"&lt;&gt;",'Key log'!$L$5:$L$1004,"")&gt;0,"Out","In cabinet")))</f>
        <v/>
      </c>
      <c r="I65" s="13">
        <f>IF(H65&lt;&gt;"Out","",IFERROR(LOOKUP(2,1/('Key log'!$C$5:$C$1004=A65)*('Key log'!$L$5:$L$1004=""),'Key log'!$F$5:$F$1004),""))</f>
        <v/>
      </c>
      <c r="J65" s="16">
        <f>IF(H65&lt;&gt;"Out","",IFERROR(LOOKUP(2,1/('Key log'!$C$5:$C$1004=A65)*('Key log'!$L$5:$L$1004=""),'Key log'!$R$5:$R$1004),""))</f>
        <v/>
      </c>
      <c r="K65" s="14" t="n"/>
    </row>
    <row r="66">
      <c r="A66" s="12" t="n"/>
      <c r="B66" s="14" t="n"/>
      <c r="C66" s="14" t="n"/>
      <c r="D66" s="14" t="n"/>
      <c r="E66" s="19" t="n"/>
      <c r="F66" s="14" t="n"/>
      <c r="G66" s="14" t="n"/>
      <c r="H66" s="13">
        <f>IF(A66="","",IF(COUNTIFS('Lost keys'!$B$5:$B$104,A66,'Lost keys'!$H$5:$H$104,"Open")&gt;0,"Lost",IF(COUNTIFS('Key log'!$C$5:$C$1004,A66,'Key log'!$A$5:$A$1004,"&lt;&gt;",'Key log'!$L$5:$L$1004,"")&gt;0,"Out","In cabinet")))</f>
        <v/>
      </c>
      <c r="I66" s="13">
        <f>IF(H66&lt;&gt;"Out","",IFERROR(LOOKUP(2,1/('Key log'!$C$5:$C$1004=A66)*('Key log'!$L$5:$L$1004=""),'Key log'!$F$5:$F$1004),""))</f>
        <v/>
      </c>
      <c r="J66" s="16">
        <f>IF(H66&lt;&gt;"Out","",IFERROR(LOOKUP(2,1/('Key log'!$C$5:$C$1004=A66)*('Key log'!$L$5:$L$1004=""),'Key log'!$R$5:$R$1004),""))</f>
        <v/>
      </c>
      <c r="K66" s="14" t="n"/>
    </row>
    <row r="67">
      <c r="A67" s="12" t="n"/>
      <c r="B67" s="14" t="n"/>
      <c r="C67" s="14" t="n"/>
      <c r="D67" s="14" t="n"/>
      <c r="E67" s="19" t="n"/>
      <c r="F67" s="14" t="n"/>
      <c r="G67" s="14" t="n"/>
      <c r="H67" s="13">
        <f>IF(A67="","",IF(COUNTIFS('Lost keys'!$B$5:$B$104,A67,'Lost keys'!$H$5:$H$104,"Open")&gt;0,"Lost",IF(COUNTIFS('Key log'!$C$5:$C$1004,A67,'Key log'!$A$5:$A$1004,"&lt;&gt;",'Key log'!$L$5:$L$1004,"")&gt;0,"Out","In cabinet")))</f>
        <v/>
      </c>
      <c r="I67" s="13">
        <f>IF(H67&lt;&gt;"Out","",IFERROR(LOOKUP(2,1/('Key log'!$C$5:$C$1004=A67)*('Key log'!$L$5:$L$1004=""),'Key log'!$F$5:$F$1004),""))</f>
        <v/>
      </c>
      <c r="J67" s="16">
        <f>IF(H67&lt;&gt;"Out","",IFERROR(LOOKUP(2,1/('Key log'!$C$5:$C$1004=A67)*('Key log'!$L$5:$L$1004=""),'Key log'!$R$5:$R$1004),""))</f>
        <v/>
      </c>
      <c r="K67" s="14" t="n"/>
    </row>
    <row r="68">
      <c r="A68" s="12" t="n"/>
      <c r="B68" s="14" t="n"/>
      <c r="C68" s="14" t="n"/>
      <c r="D68" s="14" t="n"/>
      <c r="E68" s="19" t="n"/>
      <c r="F68" s="14" t="n"/>
      <c r="G68" s="14" t="n"/>
      <c r="H68" s="13">
        <f>IF(A68="","",IF(COUNTIFS('Lost keys'!$B$5:$B$104,A68,'Lost keys'!$H$5:$H$104,"Open")&gt;0,"Lost",IF(COUNTIFS('Key log'!$C$5:$C$1004,A68,'Key log'!$A$5:$A$1004,"&lt;&gt;",'Key log'!$L$5:$L$1004,"")&gt;0,"Out","In cabinet")))</f>
        <v/>
      </c>
      <c r="I68" s="13">
        <f>IF(H68&lt;&gt;"Out","",IFERROR(LOOKUP(2,1/('Key log'!$C$5:$C$1004=A68)*('Key log'!$L$5:$L$1004=""),'Key log'!$F$5:$F$1004),""))</f>
        <v/>
      </c>
      <c r="J68" s="16">
        <f>IF(H68&lt;&gt;"Out","",IFERROR(LOOKUP(2,1/('Key log'!$C$5:$C$1004=A68)*('Key log'!$L$5:$L$1004=""),'Key log'!$R$5:$R$1004),""))</f>
        <v/>
      </c>
      <c r="K68" s="14" t="n"/>
    </row>
    <row r="69">
      <c r="A69" s="12" t="n"/>
      <c r="B69" s="14" t="n"/>
      <c r="C69" s="14" t="n"/>
      <c r="D69" s="14" t="n"/>
      <c r="E69" s="19" t="n"/>
      <c r="F69" s="14" t="n"/>
      <c r="G69" s="14" t="n"/>
      <c r="H69" s="13">
        <f>IF(A69="","",IF(COUNTIFS('Lost keys'!$B$5:$B$104,A69,'Lost keys'!$H$5:$H$104,"Open")&gt;0,"Lost",IF(COUNTIFS('Key log'!$C$5:$C$1004,A69,'Key log'!$A$5:$A$1004,"&lt;&gt;",'Key log'!$L$5:$L$1004,"")&gt;0,"Out","In cabinet")))</f>
        <v/>
      </c>
      <c r="I69" s="13">
        <f>IF(H69&lt;&gt;"Out","",IFERROR(LOOKUP(2,1/('Key log'!$C$5:$C$1004=A69)*('Key log'!$L$5:$L$1004=""),'Key log'!$F$5:$F$1004),""))</f>
        <v/>
      </c>
      <c r="J69" s="16">
        <f>IF(H69&lt;&gt;"Out","",IFERROR(LOOKUP(2,1/('Key log'!$C$5:$C$1004=A69)*('Key log'!$L$5:$L$1004=""),'Key log'!$R$5:$R$1004),""))</f>
        <v/>
      </c>
      <c r="K69" s="14" t="n"/>
    </row>
    <row r="70">
      <c r="A70" s="12" t="n"/>
      <c r="B70" s="14" t="n"/>
      <c r="C70" s="14" t="n"/>
      <c r="D70" s="14" t="n"/>
      <c r="E70" s="19" t="n"/>
      <c r="F70" s="14" t="n"/>
      <c r="G70" s="14" t="n"/>
      <c r="H70" s="13">
        <f>IF(A70="","",IF(COUNTIFS('Lost keys'!$B$5:$B$104,A70,'Lost keys'!$H$5:$H$104,"Open")&gt;0,"Lost",IF(COUNTIFS('Key log'!$C$5:$C$1004,A70,'Key log'!$A$5:$A$1004,"&lt;&gt;",'Key log'!$L$5:$L$1004,"")&gt;0,"Out","In cabinet")))</f>
        <v/>
      </c>
      <c r="I70" s="13">
        <f>IF(H70&lt;&gt;"Out","",IFERROR(LOOKUP(2,1/('Key log'!$C$5:$C$1004=A70)*('Key log'!$L$5:$L$1004=""),'Key log'!$F$5:$F$1004),""))</f>
        <v/>
      </c>
      <c r="J70" s="16">
        <f>IF(H70&lt;&gt;"Out","",IFERROR(LOOKUP(2,1/('Key log'!$C$5:$C$1004=A70)*('Key log'!$L$5:$L$1004=""),'Key log'!$R$5:$R$1004),""))</f>
        <v/>
      </c>
      <c r="K70" s="14" t="n"/>
    </row>
    <row r="71">
      <c r="A71" s="12" t="n"/>
      <c r="B71" s="14" t="n"/>
      <c r="C71" s="14" t="n"/>
      <c r="D71" s="14" t="n"/>
      <c r="E71" s="19" t="n"/>
      <c r="F71" s="14" t="n"/>
      <c r="G71" s="14" t="n"/>
      <c r="H71" s="13">
        <f>IF(A71="","",IF(COUNTIFS('Lost keys'!$B$5:$B$104,A71,'Lost keys'!$H$5:$H$104,"Open")&gt;0,"Lost",IF(COUNTIFS('Key log'!$C$5:$C$1004,A71,'Key log'!$A$5:$A$1004,"&lt;&gt;",'Key log'!$L$5:$L$1004,"")&gt;0,"Out","In cabinet")))</f>
        <v/>
      </c>
      <c r="I71" s="13">
        <f>IF(H71&lt;&gt;"Out","",IFERROR(LOOKUP(2,1/('Key log'!$C$5:$C$1004=A71)*('Key log'!$L$5:$L$1004=""),'Key log'!$F$5:$F$1004),""))</f>
        <v/>
      </c>
      <c r="J71" s="16">
        <f>IF(H71&lt;&gt;"Out","",IFERROR(LOOKUP(2,1/('Key log'!$C$5:$C$1004=A71)*('Key log'!$L$5:$L$1004=""),'Key log'!$R$5:$R$1004),""))</f>
        <v/>
      </c>
      <c r="K71" s="14" t="n"/>
    </row>
    <row r="72">
      <c r="A72" s="12" t="n"/>
      <c r="B72" s="14" t="n"/>
      <c r="C72" s="14" t="n"/>
      <c r="D72" s="14" t="n"/>
      <c r="E72" s="19" t="n"/>
      <c r="F72" s="14" t="n"/>
      <c r="G72" s="14" t="n"/>
      <c r="H72" s="13">
        <f>IF(A72="","",IF(COUNTIFS('Lost keys'!$B$5:$B$104,A72,'Lost keys'!$H$5:$H$104,"Open")&gt;0,"Lost",IF(COUNTIFS('Key log'!$C$5:$C$1004,A72,'Key log'!$A$5:$A$1004,"&lt;&gt;",'Key log'!$L$5:$L$1004,"")&gt;0,"Out","In cabinet")))</f>
        <v/>
      </c>
      <c r="I72" s="13">
        <f>IF(H72&lt;&gt;"Out","",IFERROR(LOOKUP(2,1/('Key log'!$C$5:$C$1004=A72)*('Key log'!$L$5:$L$1004=""),'Key log'!$F$5:$F$1004),""))</f>
        <v/>
      </c>
      <c r="J72" s="16">
        <f>IF(H72&lt;&gt;"Out","",IFERROR(LOOKUP(2,1/('Key log'!$C$5:$C$1004=A72)*('Key log'!$L$5:$L$1004=""),'Key log'!$R$5:$R$1004),""))</f>
        <v/>
      </c>
      <c r="K72" s="14" t="n"/>
    </row>
    <row r="73">
      <c r="A73" s="12" t="n"/>
      <c r="B73" s="14" t="n"/>
      <c r="C73" s="14" t="n"/>
      <c r="D73" s="14" t="n"/>
      <c r="E73" s="19" t="n"/>
      <c r="F73" s="14" t="n"/>
      <c r="G73" s="14" t="n"/>
      <c r="H73" s="13">
        <f>IF(A73="","",IF(COUNTIFS('Lost keys'!$B$5:$B$104,A73,'Lost keys'!$H$5:$H$104,"Open")&gt;0,"Lost",IF(COUNTIFS('Key log'!$C$5:$C$1004,A73,'Key log'!$A$5:$A$1004,"&lt;&gt;",'Key log'!$L$5:$L$1004,"")&gt;0,"Out","In cabinet")))</f>
        <v/>
      </c>
      <c r="I73" s="13">
        <f>IF(H73&lt;&gt;"Out","",IFERROR(LOOKUP(2,1/('Key log'!$C$5:$C$1004=A73)*('Key log'!$L$5:$L$1004=""),'Key log'!$F$5:$F$1004),""))</f>
        <v/>
      </c>
      <c r="J73" s="16">
        <f>IF(H73&lt;&gt;"Out","",IFERROR(LOOKUP(2,1/('Key log'!$C$5:$C$1004=A73)*('Key log'!$L$5:$L$1004=""),'Key log'!$R$5:$R$1004),""))</f>
        <v/>
      </c>
      <c r="K73" s="14" t="n"/>
    </row>
    <row r="74">
      <c r="A74" s="12" t="n"/>
      <c r="B74" s="14" t="n"/>
      <c r="C74" s="14" t="n"/>
      <c r="D74" s="14" t="n"/>
      <c r="E74" s="19" t="n"/>
      <c r="F74" s="14" t="n"/>
      <c r="G74" s="14" t="n"/>
      <c r="H74" s="13">
        <f>IF(A74="","",IF(COUNTIFS('Lost keys'!$B$5:$B$104,A74,'Lost keys'!$H$5:$H$104,"Open")&gt;0,"Lost",IF(COUNTIFS('Key log'!$C$5:$C$1004,A74,'Key log'!$A$5:$A$1004,"&lt;&gt;",'Key log'!$L$5:$L$1004,"")&gt;0,"Out","In cabinet")))</f>
        <v/>
      </c>
      <c r="I74" s="13">
        <f>IF(H74&lt;&gt;"Out","",IFERROR(LOOKUP(2,1/('Key log'!$C$5:$C$1004=A74)*('Key log'!$L$5:$L$1004=""),'Key log'!$F$5:$F$1004),""))</f>
        <v/>
      </c>
      <c r="J74" s="16">
        <f>IF(H74&lt;&gt;"Out","",IFERROR(LOOKUP(2,1/('Key log'!$C$5:$C$1004=A74)*('Key log'!$L$5:$L$1004=""),'Key log'!$R$5:$R$1004),""))</f>
        <v/>
      </c>
      <c r="K74" s="14" t="n"/>
    </row>
    <row r="75">
      <c r="A75" s="12" t="n"/>
      <c r="B75" s="14" t="n"/>
      <c r="C75" s="14" t="n"/>
      <c r="D75" s="14" t="n"/>
      <c r="E75" s="19" t="n"/>
      <c r="F75" s="14" t="n"/>
      <c r="G75" s="14" t="n"/>
      <c r="H75" s="13">
        <f>IF(A75="","",IF(COUNTIFS('Lost keys'!$B$5:$B$104,A75,'Lost keys'!$H$5:$H$104,"Open")&gt;0,"Lost",IF(COUNTIFS('Key log'!$C$5:$C$1004,A75,'Key log'!$A$5:$A$1004,"&lt;&gt;",'Key log'!$L$5:$L$1004,"")&gt;0,"Out","In cabinet")))</f>
        <v/>
      </c>
      <c r="I75" s="13">
        <f>IF(H75&lt;&gt;"Out","",IFERROR(LOOKUP(2,1/('Key log'!$C$5:$C$1004=A75)*('Key log'!$L$5:$L$1004=""),'Key log'!$F$5:$F$1004),""))</f>
        <v/>
      </c>
      <c r="J75" s="16">
        <f>IF(H75&lt;&gt;"Out","",IFERROR(LOOKUP(2,1/('Key log'!$C$5:$C$1004=A75)*('Key log'!$L$5:$L$1004=""),'Key log'!$R$5:$R$1004),""))</f>
        <v/>
      </c>
      <c r="K75" s="14" t="n"/>
    </row>
    <row r="76">
      <c r="A76" s="12" t="n"/>
      <c r="B76" s="14" t="n"/>
      <c r="C76" s="14" t="n"/>
      <c r="D76" s="14" t="n"/>
      <c r="E76" s="19" t="n"/>
      <c r="F76" s="14" t="n"/>
      <c r="G76" s="14" t="n"/>
      <c r="H76" s="13">
        <f>IF(A76="","",IF(COUNTIFS('Lost keys'!$B$5:$B$104,A76,'Lost keys'!$H$5:$H$104,"Open")&gt;0,"Lost",IF(COUNTIFS('Key log'!$C$5:$C$1004,A76,'Key log'!$A$5:$A$1004,"&lt;&gt;",'Key log'!$L$5:$L$1004,"")&gt;0,"Out","In cabinet")))</f>
        <v/>
      </c>
      <c r="I76" s="13">
        <f>IF(H76&lt;&gt;"Out","",IFERROR(LOOKUP(2,1/('Key log'!$C$5:$C$1004=A76)*('Key log'!$L$5:$L$1004=""),'Key log'!$F$5:$F$1004),""))</f>
        <v/>
      </c>
      <c r="J76" s="16">
        <f>IF(H76&lt;&gt;"Out","",IFERROR(LOOKUP(2,1/('Key log'!$C$5:$C$1004=A76)*('Key log'!$L$5:$L$1004=""),'Key log'!$R$5:$R$1004),""))</f>
        <v/>
      </c>
      <c r="K76" s="14" t="n"/>
    </row>
    <row r="77">
      <c r="A77" s="12" t="n"/>
      <c r="B77" s="14" t="n"/>
      <c r="C77" s="14" t="n"/>
      <c r="D77" s="14" t="n"/>
      <c r="E77" s="19" t="n"/>
      <c r="F77" s="14" t="n"/>
      <c r="G77" s="14" t="n"/>
      <c r="H77" s="13">
        <f>IF(A77="","",IF(COUNTIFS('Lost keys'!$B$5:$B$104,A77,'Lost keys'!$H$5:$H$104,"Open")&gt;0,"Lost",IF(COUNTIFS('Key log'!$C$5:$C$1004,A77,'Key log'!$A$5:$A$1004,"&lt;&gt;",'Key log'!$L$5:$L$1004,"")&gt;0,"Out","In cabinet")))</f>
        <v/>
      </c>
      <c r="I77" s="13">
        <f>IF(H77&lt;&gt;"Out","",IFERROR(LOOKUP(2,1/('Key log'!$C$5:$C$1004=A77)*('Key log'!$L$5:$L$1004=""),'Key log'!$F$5:$F$1004),""))</f>
        <v/>
      </c>
      <c r="J77" s="16">
        <f>IF(H77&lt;&gt;"Out","",IFERROR(LOOKUP(2,1/('Key log'!$C$5:$C$1004=A77)*('Key log'!$L$5:$L$1004=""),'Key log'!$R$5:$R$1004),""))</f>
        <v/>
      </c>
      <c r="K77" s="14" t="n"/>
    </row>
    <row r="78">
      <c r="A78" s="12" t="n"/>
      <c r="B78" s="14" t="n"/>
      <c r="C78" s="14" t="n"/>
      <c r="D78" s="14" t="n"/>
      <c r="E78" s="19" t="n"/>
      <c r="F78" s="14" t="n"/>
      <c r="G78" s="14" t="n"/>
      <c r="H78" s="13">
        <f>IF(A78="","",IF(COUNTIFS('Lost keys'!$B$5:$B$104,A78,'Lost keys'!$H$5:$H$104,"Open")&gt;0,"Lost",IF(COUNTIFS('Key log'!$C$5:$C$1004,A78,'Key log'!$A$5:$A$1004,"&lt;&gt;",'Key log'!$L$5:$L$1004,"")&gt;0,"Out","In cabinet")))</f>
        <v/>
      </c>
      <c r="I78" s="13">
        <f>IF(H78&lt;&gt;"Out","",IFERROR(LOOKUP(2,1/('Key log'!$C$5:$C$1004=A78)*('Key log'!$L$5:$L$1004=""),'Key log'!$F$5:$F$1004),""))</f>
        <v/>
      </c>
      <c r="J78" s="16">
        <f>IF(H78&lt;&gt;"Out","",IFERROR(LOOKUP(2,1/('Key log'!$C$5:$C$1004=A78)*('Key log'!$L$5:$L$1004=""),'Key log'!$R$5:$R$1004),""))</f>
        <v/>
      </c>
      <c r="K78" s="14" t="n"/>
    </row>
    <row r="79">
      <c r="A79" s="12" t="n"/>
      <c r="B79" s="14" t="n"/>
      <c r="C79" s="14" t="n"/>
      <c r="D79" s="14" t="n"/>
      <c r="E79" s="19" t="n"/>
      <c r="F79" s="14" t="n"/>
      <c r="G79" s="14" t="n"/>
      <c r="H79" s="13">
        <f>IF(A79="","",IF(COUNTIFS('Lost keys'!$B$5:$B$104,A79,'Lost keys'!$H$5:$H$104,"Open")&gt;0,"Lost",IF(COUNTIFS('Key log'!$C$5:$C$1004,A79,'Key log'!$A$5:$A$1004,"&lt;&gt;",'Key log'!$L$5:$L$1004,"")&gt;0,"Out","In cabinet")))</f>
        <v/>
      </c>
      <c r="I79" s="13">
        <f>IF(H79&lt;&gt;"Out","",IFERROR(LOOKUP(2,1/('Key log'!$C$5:$C$1004=A79)*('Key log'!$L$5:$L$1004=""),'Key log'!$F$5:$F$1004),""))</f>
        <v/>
      </c>
      <c r="J79" s="16">
        <f>IF(H79&lt;&gt;"Out","",IFERROR(LOOKUP(2,1/('Key log'!$C$5:$C$1004=A79)*('Key log'!$L$5:$L$1004=""),'Key log'!$R$5:$R$1004),""))</f>
        <v/>
      </c>
      <c r="K79" s="14" t="n"/>
    </row>
    <row r="80">
      <c r="A80" s="12" t="n"/>
      <c r="B80" s="14" t="n"/>
      <c r="C80" s="14" t="n"/>
      <c r="D80" s="14" t="n"/>
      <c r="E80" s="19" t="n"/>
      <c r="F80" s="14" t="n"/>
      <c r="G80" s="14" t="n"/>
      <c r="H80" s="13">
        <f>IF(A80="","",IF(COUNTIFS('Lost keys'!$B$5:$B$104,A80,'Lost keys'!$H$5:$H$104,"Open")&gt;0,"Lost",IF(COUNTIFS('Key log'!$C$5:$C$1004,A80,'Key log'!$A$5:$A$1004,"&lt;&gt;",'Key log'!$L$5:$L$1004,"")&gt;0,"Out","In cabinet")))</f>
        <v/>
      </c>
      <c r="I80" s="13">
        <f>IF(H80&lt;&gt;"Out","",IFERROR(LOOKUP(2,1/('Key log'!$C$5:$C$1004=A80)*('Key log'!$L$5:$L$1004=""),'Key log'!$F$5:$F$1004),""))</f>
        <v/>
      </c>
      <c r="J80" s="16">
        <f>IF(H80&lt;&gt;"Out","",IFERROR(LOOKUP(2,1/('Key log'!$C$5:$C$1004=A80)*('Key log'!$L$5:$L$1004=""),'Key log'!$R$5:$R$1004),""))</f>
        <v/>
      </c>
      <c r="K80" s="14" t="n"/>
    </row>
    <row r="81">
      <c r="A81" s="12" t="n"/>
      <c r="B81" s="14" t="n"/>
      <c r="C81" s="14" t="n"/>
      <c r="D81" s="14" t="n"/>
      <c r="E81" s="19" t="n"/>
      <c r="F81" s="14" t="n"/>
      <c r="G81" s="14" t="n"/>
      <c r="H81" s="13">
        <f>IF(A81="","",IF(COUNTIFS('Lost keys'!$B$5:$B$104,A81,'Lost keys'!$H$5:$H$104,"Open")&gt;0,"Lost",IF(COUNTIFS('Key log'!$C$5:$C$1004,A81,'Key log'!$A$5:$A$1004,"&lt;&gt;",'Key log'!$L$5:$L$1004,"")&gt;0,"Out","In cabinet")))</f>
        <v/>
      </c>
      <c r="I81" s="13">
        <f>IF(H81&lt;&gt;"Out","",IFERROR(LOOKUP(2,1/('Key log'!$C$5:$C$1004=A81)*('Key log'!$L$5:$L$1004=""),'Key log'!$F$5:$F$1004),""))</f>
        <v/>
      </c>
      <c r="J81" s="16">
        <f>IF(H81&lt;&gt;"Out","",IFERROR(LOOKUP(2,1/('Key log'!$C$5:$C$1004=A81)*('Key log'!$L$5:$L$1004=""),'Key log'!$R$5:$R$1004),""))</f>
        <v/>
      </c>
      <c r="K81" s="14" t="n"/>
    </row>
    <row r="82">
      <c r="A82" s="12" t="n"/>
      <c r="B82" s="14" t="n"/>
      <c r="C82" s="14" t="n"/>
      <c r="D82" s="14" t="n"/>
      <c r="E82" s="19" t="n"/>
      <c r="F82" s="14" t="n"/>
      <c r="G82" s="14" t="n"/>
      <c r="H82" s="13">
        <f>IF(A82="","",IF(COUNTIFS('Lost keys'!$B$5:$B$104,A82,'Lost keys'!$H$5:$H$104,"Open")&gt;0,"Lost",IF(COUNTIFS('Key log'!$C$5:$C$1004,A82,'Key log'!$A$5:$A$1004,"&lt;&gt;",'Key log'!$L$5:$L$1004,"")&gt;0,"Out","In cabinet")))</f>
        <v/>
      </c>
      <c r="I82" s="13">
        <f>IF(H82&lt;&gt;"Out","",IFERROR(LOOKUP(2,1/('Key log'!$C$5:$C$1004=A82)*('Key log'!$L$5:$L$1004=""),'Key log'!$F$5:$F$1004),""))</f>
        <v/>
      </c>
      <c r="J82" s="16">
        <f>IF(H82&lt;&gt;"Out","",IFERROR(LOOKUP(2,1/('Key log'!$C$5:$C$1004=A82)*('Key log'!$L$5:$L$1004=""),'Key log'!$R$5:$R$1004),""))</f>
        <v/>
      </c>
      <c r="K82" s="14" t="n"/>
    </row>
    <row r="83">
      <c r="A83" s="12" t="n"/>
      <c r="B83" s="14" t="n"/>
      <c r="C83" s="14" t="n"/>
      <c r="D83" s="14" t="n"/>
      <c r="E83" s="19" t="n"/>
      <c r="F83" s="14" t="n"/>
      <c r="G83" s="14" t="n"/>
      <c r="H83" s="13">
        <f>IF(A83="","",IF(COUNTIFS('Lost keys'!$B$5:$B$104,A83,'Lost keys'!$H$5:$H$104,"Open")&gt;0,"Lost",IF(COUNTIFS('Key log'!$C$5:$C$1004,A83,'Key log'!$A$5:$A$1004,"&lt;&gt;",'Key log'!$L$5:$L$1004,"")&gt;0,"Out","In cabinet")))</f>
        <v/>
      </c>
      <c r="I83" s="13">
        <f>IF(H83&lt;&gt;"Out","",IFERROR(LOOKUP(2,1/('Key log'!$C$5:$C$1004=A83)*('Key log'!$L$5:$L$1004=""),'Key log'!$F$5:$F$1004),""))</f>
        <v/>
      </c>
      <c r="J83" s="16">
        <f>IF(H83&lt;&gt;"Out","",IFERROR(LOOKUP(2,1/('Key log'!$C$5:$C$1004=A83)*('Key log'!$L$5:$L$1004=""),'Key log'!$R$5:$R$1004),""))</f>
        <v/>
      </c>
      <c r="K83" s="14" t="n"/>
    </row>
    <row r="84">
      <c r="A84" s="12" t="n"/>
      <c r="B84" s="14" t="n"/>
      <c r="C84" s="14" t="n"/>
      <c r="D84" s="14" t="n"/>
      <c r="E84" s="19" t="n"/>
      <c r="F84" s="14" t="n"/>
      <c r="G84" s="14" t="n"/>
      <c r="H84" s="13">
        <f>IF(A84="","",IF(COUNTIFS('Lost keys'!$B$5:$B$104,A84,'Lost keys'!$H$5:$H$104,"Open")&gt;0,"Lost",IF(COUNTIFS('Key log'!$C$5:$C$1004,A84,'Key log'!$A$5:$A$1004,"&lt;&gt;",'Key log'!$L$5:$L$1004,"")&gt;0,"Out","In cabinet")))</f>
        <v/>
      </c>
      <c r="I84" s="13">
        <f>IF(H84&lt;&gt;"Out","",IFERROR(LOOKUP(2,1/('Key log'!$C$5:$C$1004=A84)*('Key log'!$L$5:$L$1004=""),'Key log'!$F$5:$F$1004),""))</f>
        <v/>
      </c>
      <c r="J84" s="16">
        <f>IF(H84&lt;&gt;"Out","",IFERROR(LOOKUP(2,1/('Key log'!$C$5:$C$1004=A84)*('Key log'!$L$5:$L$1004=""),'Key log'!$R$5:$R$1004),""))</f>
        <v/>
      </c>
      <c r="K84" s="14" t="n"/>
    </row>
    <row r="85">
      <c r="A85" s="12" t="n"/>
      <c r="B85" s="14" t="n"/>
      <c r="C85" s="14" t="n"/>
      <c r="D85" s="14" t="n"/>
      <c r="E85" s="19" t="n"/>
      <c r="F85" s="14" t="n"/>
      <c r="G85" s="14" t="n"/>
      <c r="H85" s="13">
        <f>IF(A85="","",IF(COUNTIFS('Lost keys'!$B$5:$B$104,A85,'Lost keys'!$H$5:$H$104,"Open")&gt;0,"Lost",IF(COUNTIFS('Key log'!$C$5:$C$1004,A85,'Key log'!$A$5:$A$1004,"&lt;&gt;",'Key log'!$L$5:$L$1004,"")&gt;0,"Out","In cabinet")))</f>
        <v/>
      </c>
      <c r="I85" s="13">
        <f>IF(H85&lt;&gt;"Out","",IFERROR(LOOKUP(2,1/('Key log'!$C$5:$C$1004=A85)*('Key log'!$L$5:$L$1004=""),'Key log'!$F$5:$F$1004),""))</f>
        <v/>
      </c>
      <c r="J85" s="16">
        <f>IF(H85&lt;&gt;"Out","",IFERROR(LOOKUP(2,1/('Key log'!$C$5:$C$1004=A85)*('Key log'!$L$5:$L$1004=""),'Key log'!$R$5:$R$1004),""))</f>
        <v/>
      </c>
      <c r="K85" s="14" t="n"/>
    </row>
    <row r="86">
      <c r="A86" s="12" t="n"/>
      <c r="B86" s="14" t="n"/>
      <c r="C86" s="14" t="n"/>
      <c r="D86" s="14" t="n"/>
      <c r="E86" s="19" t="n"/>
      <c r="F86" s="14" t="n"/>
      <c r="G86" s="14" t="n"/>
      <c r="H86" s="13">
        <f>IF(A86="","",IF(COUNTIFS('Lost keys'!$B$5:$B$104,A86,'Lost keys'!$H$5:$H$104,"Open")&gt;0,"Lost",IF(COUNTIFS('Key log'!$C$5:$C$1004,A86,'Key log'!$A$5:$A$1004,"&lt;&gt;",'Key log'!$L$5:$L$1004,"")&gt;0,"Out","In cabinet")))</f>
        <v/>
      </c>
      <c r="I86" s="13">
        <f>IF(H86&lt;&gt;"Out","",IFERROR(LOOKUP(2,1/('Key log'!$C$5:$C$1004=A86)*('Key log'!$L$5:$L$1004=""),'Key log'!$F$5:$F$1004),""))</f>
        <v/>
      </c>
      <c r="J86" s="16">
        <f>IF(H86&lt;&gt;"Out","",IFERROR(LOOKUP(2,1/('Key log'!$C$5:$C$1004=A86)*('Key log'!$L$5:$L$1004=""),'Key log'!$R$5:$R$1004),""))</f>
        <v/>
      </c>
      <c r="K86" s="14" t="n"/>
    </row>
    <row r="87">
      <c r="A87" s="12" t="n"/>
      <c r="B87" s="14" t="n"/>
      <c r="C87" s="14" t="n"/>
      <c r="D87" s="14" t="n"/>
      <c r="E87" s="19" t="n"/>
      <c r="F87" s="14" t="n"/>
      <c r="G87" s="14" t="n"/>
      <c r="H87" s="13">
        <f>IF(A87="","",IF(COUNTIFS('Lost keys'!$B$5:$B$104,A87,'Lost keys'!$H$5:$H$104,"Open")&gt;0,"Lost",IF(COUNTIFS('Key log'!$C$5:$C$1004,A87,'Key log'!$A$5:$A$1004,"&lt;&gt;",'Key log'!$L$5:$L$1004,"")&gt;0,"Out","In cabinet")))</f>
        <v/>
      </c>
      <c r="I87" s="13">
        <f>IF(H87&lt;&gt;"Out","",IFERROR(LOOKUP(2,1/('Key log'!$C$5:$C$1004=A87)*('Key log'!$L$5:$L$1004=""),'Key log'!$F$5:$F$1004),""))</f>
        <v/>
      </c>
      <c r="J87" s="16">
        <f>IF(H87&lt;&gt;"Out","",IFERROR(LOOKUP(2,1/('Key log'!$C$5:$C$1004=A87)*('Key log'!$L$5:$L$1004=""),'Key log'!$R$5:$R$1004),""))</f>
        <v/>
      </c>
      <c r="K87" s="14" t="n"/>
    </row>
    <row r="88">
      <c r="A88" s="12" t="n"/>
      <c r="B88" s="14" t="n"/>
      <c r="C88" s="14" t="n"/>
      <c r="D88" s="14" t="n"/>
      <c r="E88" s="19" t="n"/>
      <c r="F88" s="14" t="n"/>
      <c r="G88" s="14" t="n"/>
      <c r="H88" s="13">
        <f>IF(A88="","",IF(COUNTIFS('Lost keys'!$B$5:$B$104,A88,'Lost keys'!$H$5:$H$104,"Open")&gt;0,"Lost",IF(COUNTIFS('Key log'!$C$5:$C$1004,A88,'Key log'!$A$5:$A$1004,"&lt;&gt;",'Key log'!$L$5:$L$1004,"")&gt;0,"Out","In cabinet")))</f>
        <v/>
      </c>
      <c r="I88" s="13">
        <f>IF(H88&lt;&gt;"Out","",IFERROR(LOOKUP(2,1/('Key log'!$C$5:$C$1004=A88)*('Key log'!$L$5:$L$1004=""),'Key log'!$F$5:$F$1004),""))</f>
        <v/>
      </c>
      <c r="J88" s="16">
        <f>IF(H88&lt;&gt;"Out","",IFERROR(LOOKUP(2,1/('Key log'!$C$5:$C$1004=A88)*('Key log'!$L$5:$L$1004=""),'Key log'!$R$5:$R$1004),""))</f>
        <v/>
      </c>
      <c r="K88" s="14" t="n"/>
    </row>
    <row r="89">
      <c r="A89" s="12" t="n"/>
      <c r="B89" s="14" t="n"/>
      <c r="C89" s="14" t="n"/>
      <c r="D89" s="14" t="n"/>
      <c r="E89" s="19" t="n"/>
      <c r="F89" s="14" t="n"/>
      <c r="G89" s="14" t="n"/>
      <c r="H89" s="13">
        <f>IF(A89="","",IF(COUNTIFS('Lost keys'!$B$5:$B$104,A89,'Lost keys'!$H$5:$H$104,"Open")&gt;0,"Lost",IF(COUNTIFS('Key log'!$C$5:$C$1004,A89,'Key log'!$A$5:$A$1004,"&lt;&gt;",'Key log'!$L$5:$L$1004,"")&gt;0,"Out","In cabinet")))</f>
        <v/>
      </c>
      <c r="I89" s="13">
        <f>IF(H89&lt;&gt;"Out","",IFERROR(LOOKUP(2,1/('Key log'!$C$5:$C$1004=A89)*('Key log'!$L$5:$L$1004=""),'Key log'!$F$5:$F$1004),""))</f>
        <v/>
      </c>
      <c r="J89" s="16">
        <f>IF(H89&lt;&gt;"Out","",IFERROR(LOOKUP(2,1/('Key log'!$C$5:$C$1004=A89)*('Key log'!$L$5:$L$1004=""),'Key log'!$R$5:$R$1004),""))</f>
        <v/>
      </c>
      <c r="K89" s="14" t="n"/>
    </row>
    <row r="90">
      <c r="A90" s="12" t="n"/>
      <c r="B90" s="14" t="n"/>
      <c r="C90" s="14" t="n"/>
      <c r="D90" s="14" t="n"/>
      <c r="E90" s="19" t="n"/>
      <c r="F90" s="14" t="n"/>
      <c r="G90" s="14" t="n"/>
      <c r="H90" s="13">
        <f>IF(A90="","",IF(COUNTIFS('Lost keys'!$B$5:$B$104,A90,'Lost keys'!$H$5:$H$104,"Open")&gt;0,"Lost",IF(COUNTIFS('Key log'!$C$5:$C$1004,A90,'Key log'!$A$5:$A$1004,"&lt;&gt;",'Key log'!$L$5:$L$1004,"")&gt;0,"Out","In cabinet")))</f>
        <v/>
      </c>
      <c r="I90" s="13">
        <f>IF(H90&lt;&gt;"Out","",IFERROR(LOOKUP(2,1/('Key log'!$C$5:$C$1004=A90)*('Key log'!$L$5:$L$1004=""),'Key log'!$F$5:$F$1004),""))</f>
        <v/>
      </c>
      <c r="J90" s="16">
        <f>IF(H90&lt;&gt;"Out","",IFERROR(LOOKUP(2,1/('Key log'!$C$5:$C$1004=A90)*('Key log'!$L$5:$L$1004=""),'Key log'!$R$5:$R$1004),""))</f>
        <v/>
      </c>
      <c r="K90" s="14" t="n"/>
    </row>
    <row r="91">
      <c r="A91" s="12" t="n"/>
      <c r="B91" s="14" t="n"/>
      <c r="C91" s="14" t="n"/>
      <c r="D91" s="14" t="n"/>
      <c r="E91" s="19" t="n"/>
      <c r="F91" s="14" t="n"/>
      <c r="G91" s="14" t="n"/>
      <c r="H91" s="13">
        <f>IF(A91="","",IF(COUNTIFS('Lost keys'!$B$5:$B$104,A91,'Lost keys'!$H$5:$H$104,"Open")&gt;0,"Lost",IF(COUNTIFS('Key log'!$C$5:$C$1004,A91,'Key log'!$A$5:$A$1004,"&lt;&gt;",'Key log'!$L$5:$L$1004,"")&gt;0,"Out","In cabinet")))</f>
        <v/>
      </c>
      <c r="I91" s="13">
        <f>IF(H91&lt;&gt;"Out","",IFERROR(LOOKUP(2,1/('Key log'!$C$5:$C$1004=A91)*('Key log'!$L$5:$L$1004=""),'Key log'!$F$5:$F$1004),""))</f>
        <v/>
      </c>
      <c r="J91" s="16">
        <f>IF(H91&lt;&gt;"Out","",IFERROR(LOOKUP(2,1/('Key log'!$C$5:$C$1004=A91)*('Key log'!$L$5:$L$1004=""),'Key log'!$R$5:$R$1004),""))</f>
        <v/>
      </c>
      <c r="K91" s="14" t="n"/>
    </row>
    <row r="92">
      <c r="A92" s="12" t="n"/>
      <c r="B92" s="14" t="n"/>
      <c r="C92" s="14" t="n"/>
      <c r="D92" s="14" t="n"/>
      <c r="E92" s="19" t="n"/>
      <c r="F92" s="14" t="n"/>
      <c r="G92" s="14" t="n"/>
      <c r="H92" s="13">
        <f>IF(A92="","",IF(COUNTIFS('Lost keys'!$B$5:$B$104,A92,'Lost keys'!$H$5:$H$104,"Open")&gt;0,"Lost",IF(COUNTIFS('Key log'!$C$5:$C$1004,A92,'Key log'!$A$5:$A$1004,"&lt;&gt;",'Key log'!$L$5:$L$1004,"")&gt;0,"Out","In cabinet")))</f>
        <v/>
      </c>
      <c r="I92" s="13">
        <f>IF(H92&lt;&gt;"Out","",IFERROR(LOOKUP(2,1/('Key log'!$C$5:$C$1004=A92)*('Key log'!$L$5:$L$1004=""),'Key log'!$F$5:$F$1004),""))</f>
        <v/>
      </c>
      <c r="J92" s="16">
        <f>IF(H92&lt;&gt;"Out","",IFERROR(LOOKUP(2,1/('Key log'!$C$5:$C$1004=A92)*('Key log'!$L$5:$L$1004=""),'Key log'!$R$5:$R$1004),""))</f>
        <v/>
      </c>
      <c r="K92" s="14" t="n"/>
    </row>
    <row r="93">
      <c r="A93" s="12" t="n"/>
      <c r="B93" s="14" t="n"/>
      <c r="C93" s="14" t="n"/>
      <c r="D93" s="14" t="n"/>
      <c r="E93" s="19" t="n"/>
      <c r="F93" s="14" t="n"/>
      <c r="G93" s="14" t="n"/>
      <c r="H93" s="13">
        <f>IF(A93="","",IF(COUNTIFS('Lost keys'!$B$5:$B$104,A93,'Lost keys'!$H$5:$H$104,"Open")&gt;0,"Lost",IF(COUNTIFS('Key log'!$C$5:$C$1004,A93,'Key log'!$A$5:$A$1004,"&lt;&gt;",'Key log'!$L$5:$L$1004,"")&gt;0,"Out","In cabinet")))</f>
        <v/>
      </c>
      <c r="I93" s="13">
        <f>IF(H93&lt;&gt;"Out","",IFERROR(LOOKUP(2,1/('Key log'!$C$5:$C$1004=A93)*('Key log'!$L$5:$L$1004=""),'Key log'!$F$5:$F$1004),""))</f>
        <v/>
      </c>
      <c r="J93" s="16">
        <f>IF(H93&lt;&gt;"Out","",IFERROR(LOOKUP(2,1/('Key log'!$C$5:$C$1004=A93)*('Key log'!$L$5:$L$1004=""),'Key log'!$R$5:$R$1004),""))</f>
        <v/>
      </c>
      <c r="K93" s="14" t="n"/>
    </row>
    <row r="94">
      <c r="A94" s="12" t="n"/>
      <c r="B94" s="14" t="n"/>
      <c r="C94" s="14" t="n"/>
      <c r="D94" s="14" t="n"/>
      <c r="E94" s="19" t="n"/>
      <c r="F94" s="14" t="n"/>
      <c r="G94" s="14" t="n"/>
      <c r="H94" s="13">
        <f>IF(A94="","",IF(COUNTIFS('Lost keys'!$B$5:$B$104,A94,'Lost keys'!$H$5:$H$104,"Open")&gt;0,"Lost",IF(COUNTIFS('Key log'!$C$5:$C$1004,A94,'Key log'!$A$5:$A$1004,"&lt;&gt;",'Key log'!$L$5:$L$1004,"")&gt;0,"Out","In cabinet")))</f>
        <v/>
      </c>
      <c r="I94" s="13">
        <f>IF(H94&lt;&gt;"Out","",IFERROR(LOOKUP(2,1/('Key log'!$C$5:$C$1004=A94)*('Key log'!$L$5:$L$1004=""),'Key log'!$F$5:$F$1004),""))</f>
        <v/>
      </c>
      <c r="J94" s="16">
        <f>IF(H94&lt;&gt;"Out","",IFERROR(LOOKUP(2,1/('Key log'!$C$5:$C$1004=A94)*('Key log'!$L$5:$L$1004=""),'Key log'!$R$5:$R$1004),""))</f>
        <v/>
      </c>
      <c r="K94" s="14" t="n"/>
    </row>
    <row r="95">
      <c r="A95" s="12" t="n"/>
      <c r="B95" s="14" t="n"/>
      <c r="C95" s="14" t="n"/>
      <c r="D95" s="14" t="n"/>
      <c r="E95" s="19" t="n"/>
      <c r="F95" s="14" t="n"/>
      <c r="G95" s="14" t="n"/>
      <c r="H95" s="13">
        <f>IF(A95="","",IF(COUNTIFS('Lost keys'!$B$5:$B$104,A95,'Lost keys'!$H$5:$H$104,"Open")&gt;0,"Lost",IF(COUNTIFS('Key log'!$C$5:$C$1004,A95,'Key log'!$A$5:$A$1004,"&lt;&gt;",'Key log'!$L$5:$L$1004,"")&gt;0,"Out","In cabinet")))</f>
        <v/>
      </c>
      <c r="I95" s="13">
        <f>IF(H95&lt;&gt;"Out","",IFERROR(LOOKUP(2,1/('Key log'!$C$5:$C$1004=A95)*('Key log'!$L$5:$L$1004=""),'Key log'!$F$5:$F$1004),""))</f>
        <v/>
      </c>
      <c r="J95" s="16">
        <f>IF(H95&lt;&gt;"Out","",IFERROR(LOOKUP(2,1/('Key log'!$C$5:$C$1004=A95)*('Key log'!$L$5:$L$1004=""),'Key log'!$R$5:$R$1004),""))</f>
        <v/>
      </c>
      <c r="K95" s="14" t="n"/>
    </row>
    <row r="96">
      <c r="A96" s="12" t="n"/>
      <c r="B96" s="14" t="n"/>
      <c r="C96" s="14" t="n"/>
      <c r="D96" s="14" t="n"/>
      <c r="E96" s="19" t="n"/>
      <c r="F96" s="14" t="n"/>
      <c r="G96" s="14" t="n"/>
      <c r="H96" s="13">
        <f>IF(A96="","",IF(COUNTIFS('Lost keys'!$B$5:$B$104,A96,'Lost keys'!$H$5:$H$104,"Open")&gt;0,"Lost",IF(COUNTIFS('Key log'!$C$5:$C$1004,A96,'Key log'!$A$5:$A$1004,"&lt;&gt;",'Key log'!$L$5:$L$1004,"")&gt;0,"Out","In cabinet")))</f>
        <v/>
      </c>
      <c r="I96" s="13">
        <f>IF(H96&lt;&gt;"Out","",IFERROR(LOOKUP(2,1/('Key log'!$C$5:$C$1004=A96)*('Key log'!$L$5:$L$1004=""),'Key log'!$F$5:$F$1004),""))</f>
        <v/>
      </c>
      <c r="J96" s="16">
        <f>IF(H96&lt;&gt;"Out","",IFERROR(LOOKUP(2,1/('Key log'!$C$5:$C$1004=A96)*('Key log'!$L$5:$L$1004=""),'Key log'!$R$5:$R$1004),""))</f>
        <v/>
      </c>
      <c r="K96" s="14" t="n"/>
    </row>
    <row r="97">
      <c r="A97" s="12" t="n"/>
      <c r="B97" s="14" t="n"/>
      <c r="C97" s="14" t="n"/>
      <c r="D97" s="14" t="n"/>
      <c r="E97" s="19" t="n"/>
      <c r="F97" s="14" t="n"/>
      <c r="G97" s="14" t="n"/>
      <c r="H97" s="13">
        <f>IF(A97="","",IF(COUNTIFS('Lost keys'!$B$5:$B$104,A97,'Lost keys'!$H$5:$H$104,"Open")&gt;0,"Lost",IF(COUNTIFS('Key log'!$C$5:$C$1004,A97,'Key log'!$A$5:$A$1004,"&lt;&gt;",'Key log'!$L$5:$L$1004,"")&gt;0,"Out","In cabinet")))</f>
        <v/>
      </c>
      <c r="I97" s="13">
        <f>IF(H97&lt;&gt;"Out","",IFERROR(LOOKUP(2,1/('Key log'!$C$5:$C$1004=A97)*('Key log'!$L$5:$L$1004=""),'Key log'!$F$5:$F$1004),""))</f>
        <v/>
      </c>
      <c r="J97" s="16">
        <f>IF(H97&lt;&gt;"Out","",IFERROR(LOOKUP(2,1/('Key log'!$C$5:$C$1004=A97)*('Key log'!$L$5:$L$1004=""),'Key log'!$R$5:$R$1004),""))</f>
        <v/>
      </c>
      <c r="K97" s="14" t="n"/>
    </row>
    <row r="98">
      <c r="A98" s="12" t="n"/>
      <c r="B98" s="14" t="n"/>
      <c r="C98" s="14" t="n"/>
      <c r="D98" s="14" t="n"/>
      <c r="E98" s="19" t="n"/>
      <c r="F98" s="14" t="n"/>
      <c r="G98" s="14" t="n"/>
      <c r="H98" s="13">
        <f>IF(A98="","",IF(COUNTIFS('Lost keys'!$B$5:$B$104,A98,'Lost keys'!$H$5:$H$104,"Open")&gt;0,"Lost",IF(COUNTIFS('Key log'!$C$5:$C$1004,A98,'Key log'!$A$5:$A$1004,"&lt;&gt;",'Key log'!$L$5:$L$1004,"")&gt;0,"Out","In cabinet")))</f>
        <v/>
      </c>
      <c r="I98" s="13">
        <f>IF(H98&lt;&gt;"Out","",IFERROR(LOOKUP(2,1/('Key log'!$C$5:$C$1004=A98)*('Key log'!$L$5:$L$1004=""),'Key log'!$F$5:$F$1004),""))</f>
        <v/>
      </c>
      <c r="J98" s="16">
        <f>IF(H98&lt;&gt;"Out","",IFERROR(LOOKUP(2,1/('Key log'!$C$5:$C$1004=A98)*('Key log'!$L$5:$L$1004=""),'Key log'!$R$5:$R$1004),""))</f>
        <v/>
      </c>
      <c r="K98" s="14" t="n"/>
    </row>
    <row r="99">
      <c r="A99" s="12" t="n"/>
      <c r="B99" s="14" t="n"/>
      <c r="C99" s="14" t="n"/>
      <c r="D99" s="14" t="n"/>
      <c r="E99" s="19" t="n"/>
      <c r="F99" s="14" t="n"/>
      <c r="G99" s="14" t="n"/>
      <c r="H99" s="13">
        <f>IF(A99="","",IF(COUNTIFS('Lost keys'!$B$5:$B$104,A99,'Lost keys'!$H$5:$H$104,"Open")&gt;0,"Lost",IF(COUNTIFS('Key log'!$C$5:$C$1004,A99,'Key log'!$A$5:$A$1004,"&lt;&gt;",'Key log'!$L$5:$L$1004,"")&gt;0,"Out","In cabinet")))</f>
        <v/>
      </c>
      <c r="I99" s="13">
        <f>IF(H99&lt;&gt;"Out","",IFERROR(LOOKUP(2,1/('Key log'!$C$5:$C$1004=A99)*('Key log'!$L$5:$L$1004=""),'Key log'!$F$5:$F$1004),""))</f>
        <v/>
      </c>
      <c r="J99" s="16">
        <f>IF(H99&lt;&gt;"Out","",IFERROR(LOOKUP(2,1/('Key log'!$C$5:$C$1004=A99)*('Key log'!$L$5:$L$1004=""),'Key log'!$R$5:$R$1004),""))</f>
        <v/>
      </c>
      <c r="K99" s="14" t="n"/>
    </row>
    <row r="100">
      <c r="A100" s="12" t="n"/>
      <c r="B100" s="14" t="n"/>
      <c r="C100" s="14" t="n"/>
      <c r="D100" s="14" t="n"/>
      <c r="E100" s="19" t="n"/>
      <c r="F100" s="14" t="n"/>
      <c r="G100" s="14" t="n"/>
      <c r="H100" s="13">
        <f>IF(A100="","",IF(COUNTIFS('Lost keys'!$B$5:$B$104,A100,'Lost keys'!$H$5:$H$104,"Open")&gt;0,"Lost",IF(COUNTIFS('Key log'!$C$5:$C$1004,A100,'Key log'!$A$5:$A$1004,"&lt;&gt;",'Key log'!$L$5:$L$1004,"")&gt;0,"Out","In cabinet")))</f>
        <v/>
      </c>
      <c r="I100" s="13">
        <f>IF(H100&lt;&gt;"Out","",IFERROR(LOOKUP(2,1/('Key log'!$C$5:$C$1004=A100)*('Key log'!$L$5:$L$1004=""),'Key log'!$F$5:$F$1004),""))</f>
        <v/>
      </c>
      <c r="J100" s="16">
        <f>IF(H100&lt;&gt;"Out","",IFERROR(LOOKUP(2,1/('Key log'!$C$5:$C$1004=A100)*('Key log'!$L$5:$L$1004=""),'Key log'!$R$5:$R$1004),""))</f>
        <v/>
      </c>
      <c r="K100" s="14" t="n"/>
    </row>
    <row r="101">
      <c r="A101" s="12" t="n"/>
      <c r="B101" s="14" t="n"/>
      <c r="C101" s="14" t="n"/>
      <c r="D101" s="14" t="n"/>
      <c r="E101" s="19" t="n"/>
      <c r="F101" s="14" t="n"/>
      <c r="G101" s="14" t="n"/>
      <c r="H101" s="13">
        <f>IF(A101="","",IF(COUNTIFS('Lost keys'!$B$5:$B$104,A101,'Lost keys'!$H$5:$H$104,"Open")&gt;0,"Lost",IF(COUNTIFS('Key log'!$C$5:$C$1004,A101,'Key log'!$A$5:$A$1004,"&lt;&gt;",'Key log'!$L$5:$L$1004,"")&gt;0,"Out","In cabinet")))</f>
        <v/>
      </c>
      <c r="I101" s="13">
        <f>IF(H101&lt;&gt;"Out","",IFERROR(LOOKUP(2,1/('Key log'!$C$5:$C$1004=A101)*('Key log'!$L$5:$L$1004=""),'Key log'!$F$5:$F$1004),""))</f>
        <v/>
      </c>
      <c r="J101" s="16">
        <f>IF(H101&lt;&gt;"Out","",IFERROR(LOOKUP(2,1/('Key log'!$C$5:$C$1004=A101)*('Key log'!$L$5:$L$1004=""),'Key log'!$R$5:$R$1004),""))</f>
        <v/>
      </c>
      <c r="K101" s="14" t="n"/>
    </row>
    <row r="102">
      <c r="A102" s="12" t="n"/>
      <c r="B102" s="14" t="n"/>
      <c r="C102" s="14" t="n"/>
      <c r="D102" s="14" t="n"/>
      <c r="E102" s="19" t="n"/>
      <c r="F102" s="14" t="n"/>
      <c r="G102" s="14" t="n"/>
      <c r="H102" s="13">
        <f>IF(A102="","",IF(COUNTIFS('Lost keys'!$B$5:$B$104,A102,'Lost keys'!$H$5:$H$104,"Open")&gt;0,"Lost",IF(COUNTIFS('Key log'!$C$5:$C$1004,A102,'Key log'!$A$5:$A$1004,"&lt;&gt;",'Key log'!$L$5:$L$1004,"")&gt;0,"Out","In cabinet")))</f>
        <v/>
      </c>
      <c r="I102" s="13">
        <f>IF(H102&lt;&gt;"Out","",IFERROR(LOOKUP(2,1/('Key log'!$C$5:$C$1004=A102)*('Key log'!$L$5:$L$1004=""),'Key log'!$F$5:$F$1004),""))</f>
        <v/>
      </c>
      <c r="J102" s="16">
        <f>IF(H102&lt;&gt;"Out","",IFERROR(LOOKUP(2,1/('Key log'!$C$5:$C$1004=A102)*('Key log'!$L$5:$L$1004=""),'Key log'!$R$5:$R$1004),""))</f>
        <v/>
      </c>
      <c r="K102" s="14" t="n"/>
    </row>
    <row r="103">
      <c r="A103" s="12" t="n"/>
      <c r="B103" s="14" t="n"/>
      <c r="C103" s="14" t="n"/>
      <c r="D103" s="14" t="n"/>
      <c r="E103" s="19" t="n"/>
      <c r="F103" s="14" t="n"/>
      <c r="G103" s="14" t="n"/>
      <c r="H103" s="13">
        <f>IF(A103="","",IF(COUNTIFS('Lost keys'!$B$5:$B$104,A103,'Lost keys'!$H$5:$H$104,"Open")&gt;0,"Lost",IF(COUNTIFS('Key log'!$C$5:$C$1004,A103,'Key log'!$A$5:$A$1004,"&lt;&gt;",'Key log'!$L$5:$L$1004,"")&gt;0,"Out","In cabinet")))</f>
        <v/>
      </c>
      <c r="I103" s="13">
        <f>IF(H103&lt;&gt;"Out","",IFERROR(LOOKUP(2,1/('Key log'!$C$5:$C$1004=A103)*('Key log'!$L$5:$L$1004=""),'Key log'!$F$5:$F$1004),""))</f>
        <v/>
      </c>
      <c r="J103" s="16">
        <f>IF(H103&lt;&gt;"Out","",IFERROR(LOOKUP(2,1/('Key log'!$C$5:$C$1004=A103)*('Key log'!$L$5:$L$1004=""),'Key log'!$R$5:$R$1004),""))</f>
        <v/>
      </c>
      <c r="K103" s="14" t="n"/>
    </row>
    <row r="104">
      <c r="A104" s="12" t="n"/>
      <c r="B104" s="14" t="n"/>
      <c r="C104" s="14" t="n"/>
      <c r="D104" s="14" t="n"/>
      <c r="E104" s="19" t="n"/>
      <c r="F104" s="14" t="n"/>
      <c r="G104" s="14" t="n"/>
      <c r="H104" s="13">
        <f>IF(A104="","",IF(COUNTIFS('Lost keys'!$B$5:$B$104,A104,'Lost keys'!$H$5:$H$104,"Open")&gt;0,"Lost",IF(COUNTIFS('Key log'!$C$5:$C$1004,A104,'Key log'!$A$5:$A$1004,"&lt;&gt;",'Key log'!$L$5:$L$1004,"")&gt;0,"Out","In cabinet")))</f>
        <v/>
      </c>
      <c r="I104" s="13">
        <f>IF(H104&lt;&gt;"Out","",IFERROR(LOOKUP(2,1/('Key log'!$C$5:$C$1004=A104)*('Key log'!$L$5:$L$1004=""),'Key log'!$F$5:$F$1004),""))</f>
        <v/>
      </c>
      <c r="J104" s="16">
        <f>IF(H104&lt;&gt;"Out","",IFERROR(LOOKUP(2,1/('Key log'!$C$5:$C$1004=A104)*('Key log'!$L$5:$L$1004=""),'Key log'!$R$5:$R$1004),""))</f>
        <v/>
      </c>
      <c r="K104" s="14" t="n"/>
    </row>
  </sheetData>
  <mergeCells count="2">
    <mergeCell ref="A2:K2"/>
    <mergeCell ref="A1:K1"/>
  </mergeCells>
  <conditionalFormatting sqref="H5:H104">
    <cfRule type="expression" priority="1" dxfId="1" stopIfTrue="0">
      <formula>H5="Out"</formula>
    </cfRule>
    <cfRule type="expression" priority="2" dxfId="3" stopIfTrue="0">
      <formula>H5="Lost"</formula>
    </cfRule>
    <cfRule type="expression" priority="3" dxfId="2" stopIfTrue="0">
      <formula>H5="In cabinet"</formula>
    </cfRule>
  </conditionalFormatting>
  <dataValidations count="1">
    <dataValidation sqref="D5:D104" showDropDown="0" showInputMessage="0" showErrorMessage="1" allowBlank="1" errorTitle="Check the value" error="Pick a value from the list." type="list" errorStyle="warning">
      <formula1>L_KEYTYPE</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4"/>
  <sheetViews>
    <sheetView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0" customWidth="1" min="2" max="2"/>
    <col width="22" customWidth="1" min="3" max="3"/>
    <col width="18" customWidth="1" min="4" max="4"/>
    <col width="16" customWidth="1" min="5" max="5"/>
    <col width="32" customWidth="1" min="6" max="6"/>
    <col width="24" customWidth="1" min="7" max="7"/>
    <col width="10" customWidth="1" min="8" max="8"/>
    <col width="10" customWidth="1" min="9" max="9"/>
    <col width="22" customWidth="1" min="10" max="10"/>
  </cols>
  <sheetData>
    <row r="1" ht="26" customHeight="1">
      <c r="A1" s="1" t="inlineStr">
        <is>
          <t>Lost or damaged keys</t>
        </is>
      </c>
      <c r="B1" s="2" t="n"/>
      <c r="C1" s="2" t="n"/>
      <c r="D1" s="2" t="n"/>
      <c r="E1" s="2" t="n"/>
      <c r="F1" s="2" t="n"/>
      <c r="G1" s="2" t="n"/>
      <c r="H1" s="2" t="n"/>
      <c r="I1" s="2" t="n"/>
      <c r="J1" s="2" t="n"/>
    </row>
    <row r="2" ht="30" customHeight="1">
      <c r="A2" s="3" t="inlineStr">
        <is>
          <t>One row per lost or damaged key. While the status is “Open”, the key shows as lost in the inventory.   ·   CT Mobility · www.ct.ms</t>
        </is>
      </c>
    </row>
    <row r="4" ht="34" customHeight="1">
      <c r="A4" s="8" t="inlineStr">
        <is>
          <t>Date</t>
        </is>
      </c>
      <c r="B4" s="8" t="inlineStr">
        <is>
          <t>Key tag no.</t>
        </is>
      </c>
      <c r="C4" s="9" t="inlineStr">
        <is>
          <t>Vehicle</t>
        </is>
      </c>
      <c r="D4" s="8" t="inlineStr">
        <is>
          <t>Last holder</t>
        </is>
      </c>
      <c r="E4" s="8" t="inlineStr">
        <is>
          <t>Reported by</t>
        </is>
      </c>
      <c r="F4" s="8" t="inlineStr">
        <is>
          <t>What happened</t>
        </is>
      </c>
      <c r="G4" s="8" t="inlineStr">
        <is>
          <t>Action taken</t>
        </is>
      </c>
      <c r="H4" s="8" t="inlineStr">
        <is>
          <t>Status</t>
        </is>
      </c>
      <c r="I4" s="8" t="inlineStr">
        <is>
          <t>Cost (AED)</t>
        </is>
      </c>
      <c r="J4" s="8" t="inlineStr">
        <is>
          <t>Notes</t>
        </is>
      </c>
    </row>
    <row r="5">
      <c r="A5" s="10" t="n"/>
      <c r="B5" s="12" t="n"/>
      <c r="C5" s="13">
        <f>IF(B5="","",IFERROR(VLOOKUP(B5,'Key inventory'!$A$5:$C$104,2,FALSE),""))</f>
        <v/>
      </c>
      <c r="D5" s="14" t="n"/>
      <c r="E5" s="14" t="n"/>
      <c r="F5" s="14" t="n"/>
      <c r="G5" s="14" t="n"/>
      <c r="H5" s="14" t="n"/>
      <c r="I5" s="20" t="n"/>
      <c r="J5" s="14" t="n"/>
    </row>
    <row r="6">
      <c r="A6" s="10" t="n"/>
      <c r="B6" s="12" t="n"/>
      <c r="C6" s="13">
        <f>IF(B6="","",IFERROR(VLOOKUP(B6,'Key inventory'!$A$5:$C$104,2,FALSE),""))</f>
        <v/>
      </c>
      <c r="D6" s="14" t="n"/>
      <c r="E6" s="14" t="n"/>
      <c r="F6" s="14" t="n"/>
      <c r="G6" s="14" t="n"/>
      <c r="H6" s="14" t="n"/>
      <c r="I6" s="20" t="n"/>
      <c r="J6" s="14" t="n"/>
    </row>
    <row r="7">
      <c r="A7" s="10" t="n"/>
      <c r="B7" s="12" t="n"/>
      <c r="C7" s="13">
        <f>IF(B7="","",IFERROR(VLOOKUP(B7,'Key inventory'!$A$5:$C$104,2,FALSE),""))</f>
        <v/>
      </c>
      <c r="D7" s="14" t="n"/>
      <c r="E7" s="14" t="n"/>
      <c r="F7" s="14" t="n"/>
      <c r="G7" s="14" t="n"/>
      <c r="H7" s="14" t="n"/>
      <c r="I7" s="20" t="n"/>
      <c r="J7" s="14" t="n"/>
    </row>
    <row r="8">
      <c r="A8" s="10" t="n"/>
      <c r="B8" s="12" t="n"/>
      <c r="C8" s="13">
        <f>IF(B8="","",IFERROR(VLOOKUP(B8,'Key inventory'!$A$5:$C$104,2,FALSE),""))</f>
        <v/>
      </c>
      <c r="D8" s="14" t="n"/>
      <c r="E8" s="14" t="n"/>
      <c r="F8" s="14" t="n"/>
      <c r="G8" s="14" t="n"/>
      <c r="H8" s="14" t="n"/>
      <c r="I8" s="20" t="n"/>
      <c r="J8" s="14" t="n"/>
    </row>
    <row r="9">
      <c r="A9" s="10" t="n"/>
      <c r="B9" s="12" t="n"/>
      <c r="C9" s="13">
        <f>IF(B9="","",IFERROR(VLOOKUP(B9,'Key inventory'!$A$5:$C$104,2,FALSE),""))</f>
        <v/>
      </c>
      <c r="D9" s="14" t="n"/>
      <c r="E9" s="14" t="n"/>
      <c r="F9" s="14" t="n"/>
      <c r="G9" s="14" t="n"/>
      <c r="H9" s="14" t="n"/>
      <c r="I9" s="20" t="n"/>
      <c r="J9" s="14" t="n"/>
    </row>
    <row r="10">
      <c r="A10" s="10" t="n"/>
      <c r="B10" s="12" t="n"/>
      <c r="C10" s="13">
        <f>IF(B10="","",IFERROR(VLOOKUP(B10,'Key inventory'!$A$5:$C$104,2,FALSE),""))</f>
        <v/>
      </c>
      <c r="D10" s="14" t="n"/>
      <c r="E10" s="14" t="n"/>
      <c r="F10" s="14" t="n"/>
      <c r="G10" s="14" t="n"/>
      <c r="H10" s="14" t="n"/>
      <c r="I10" s="20" t="n"/>
      <c r="J10" s="14" t="n"/>
    </row>
    <row r="11">
      <c r="A11" s="10" t="n"/>
      <c r="B11" s="12" t="n"/>
      <c r="C11" s="13">
        <f>IF(B11="","",IFERROR(VLOOKUP(B11,'Key inventory'!$A$5:$C$104,2,FALSE),""))</f>
        <v/>
      </c>
      <c r="D11" s="14" t="n"/>
      <c r="E11" s="14" t="n"/>
      <c r="F11" s="14" t="n"/>
      <c r="G11" s="14" t="n"/>
      <c r="H11" s="14" t="n"/>
      <c r="I11" s="20" t="n"/>
      <c r="J11" s="14" t="n"/>
    </row>
    <row r="12">
      <c r="A12" s="10" t="n"/>
      <c r="B12" s="12" t="n"/>
      <c r="C12" s="13">
        <f>IF(B12="","",IFERROR(VLOOKUP(B12,'Key inventory'!$A$5:$C$104,2,FALSE),""))</f>
        <v/>
      </c>
      <c r="D12" s="14" t="n"/>
      <c r="E12" s="14" t="n"/>
      <c r="F12" s="14" t="n"/>
      <c r="G12" s="14" t="n"/>
      <c r="H12" s="14" t="n"/>
      <c r="I12" s="20" t="n"/>
      <c r="J12" s="14" t="n"/>
    </row>
    <row r="13">
      <c r="A13" s="10" t="n"/>
      <c r="B13" s="12" t="n"/>
      <c r="C13" s="13">
        <f>IF(B13="","",IFERROR(VLOOKUP(B13,'Key inventory'!$A$5:$C$104,2,FALSE),""))</f>
        <v/>
      </c>
      <c r="D13" s="14" t="n"/>
      <c r="E13" s="14" t="n"/>
      <c r="F13" s="14" t="n"/>
      <c r="G13" s="14" t="n"/>
      <c r="H13" s="14" t="n"/>
      <c r="I13" s="20" t="n"/>
      <c r="J13" s="14" t="n"/>
    </row>
    <row r="14">
      <c r="A14" s="10" t="n"/>
      <c r="B14" s="12" t="n"/>
      <c r="C14" s="13">
        <f>IF(B14="","",IFERROR(VLOOKUP(B14,'Key inventory'!$A$5:$C$104,2,FALSE),""))</f>
        <v/>
      </c>
      <c r="D14" s="14" t="n"/>
      <c r="E14" s="14" t="n"/>
      <c r="F14" s="14" t="n"/>
      <c r="G14" s="14" t="n"/>
      <c r="H14" s="14" t="n"/>
      <c r="I14" s="20" t="n"/>
      <c r="J14" s="14" t="n"/>
    </row>
    <row r="15">
      <c r="A15" s="10" t="n"/>
      <c r="B15" s="12" t="n"/>
      <c r="C15" s="13">
        <f>IF(B15="","",IFERROR(VLOOKUP(B15,'Key inventory'!$A$5:$C$104,2,FALSE),""))</f>
        <v/>
      </c>
      <c r="D15" s="14" t="n"/>
      <c r="E15" s="14" t="n"/>
      <c r="F15" s="14" t="n"/>
      <c r="G15" s="14" t="n"/>
      <c r="H15" s="14" t="n"/>
      <c r="I15" s="20" t="n"/>
      <c r="J15" s="14" t="n"/>
    </row>
    <row r="16">
      <c r="A16" s="10" t="n"/>
      <c r="B16" s="12" t="n"/>
      <c r="C16" s="13">
        <f>IF(B16="","",IFERROR(VLOOKUP(B16,'Key inventory'!$A$5:$C$104,2,FALSE),""))</f>
        <v/>
      </c>
      <c r="D16" s="14" t="n"/>
      <c r="E16" s="14" t="n"/>
      <c r="F16" s="14" t="n"/>
      <c r="G16" s="14" t="n"/>
      <c r="H16" s="14" t="n"/>
      <c r="I16" s="20" t="n"/>
      <c r="J16" s="14" t="n"/>
    </row>
    <row r="17">
      <c r="A17" s="10" t="n"/>
      <c r="B17" s="12" t="n"/>
      <c r="C17" s="13">
        <f>IF(B17="","",IFERROR(VLOOKUP(B17,'Key inventory'!$A$5:$C$104,2,FALSE),""))</f>
        <v/>
      </c>
      <c r="D17" s="14" t="n"/>
      <c r="E17" s="14" t="n"/>
      <c r="F17" s="14" t="n"/>
      <c r="G17" s="14" t="n"/>
      <c r="H17" s="14" t="n"/>
      <c r="I17" s="20" t="n"/>
      <c r="J17" s="14" t="n"/>
    </row>
    <row r="18">
      <c r="A18" s="10" t="n"/>
      <c r="B18" s="12" t="n"/>
      <c r="C18" s="13">
        <f>IF(B18="","",IFERROR(VLOOKUP(B18,'Key inventory'!$A$5:$C$104,2,FALSE),""))</f>
        <v/>
      </c>
      <c r="D18" s="14" t="n"/>
      <c r="E18" s="14" t="n"/>
      <c r="F18" s="14" t="n"/>
      <c r="G18" s="14" t="n"/>
      <c r="H18" s="14" t="n"/>
      <c r="I18" s="20" t="n"/>
      <c r="J18" s="14" t="n"/>
    </row>
    <row r="19">
      <c r="A19" s="10" t="n"/>
      <c r="B19" s="12" t="n"/>
      <c r="C19" s="13">
        <f>IF(B19="","",IFERROR(VLOOKUP(B19,'Key inventory'!$A$5:$C$104,2,FALSE),""))</f>
        <v/>
      </c>
      <c r="D19" s="14" t="n"/>
      <c r="E19" s="14" t="n"/>
      <c r="F19" s="14" t="n"/>
      <c r="G19" s="14" t="n"/>
      <c r="H19" s="14" t="n"/>
      <c r="I19" s="20" t="n"/>
      <c r="J19" s="14" t="n"/>
    </row>
    <row r="20">
      <c r="A20" s="10" t="n"/>
      <c r="B20" s="12" t="n"/>
      <c r="C20" s="13">
        <f>IF(B20="","",IFERROR(VLOOKUP(B20,'Key inventory'!$A$5:$C$104,2,FALSE),""))</f>
        <v/>
      </c>
      <c r="D20" s="14" t="n"/>
      <c r="E20" s="14" t="n"/>
      <c r="F20" s="14" t="n"/>
      <c r="G20" s="14" t="n"/>
      <c r="H20" s="14" t="n"/>
      <c r="I20" s="20" t="n"/>
      <c r="J20" s="14" t="n"/>
    </row>
    <row r="21">
      <c r="A21" s="10" t="n"/>
      <c r="B21" s="12" t="n"/>
      <c r="C21" s="13">
        <f>IF(B21="","",IFERROR(VLOOKUP(B21,'Key inventory'!$A$5:$C$104,2,FALSE),""))</f>
        <v/>
      </c>
      <c r="D21" s="14" t="n"/>
      <c r="E21" s="14" t="n"/>
      <c r="F21" s="14" t="n"/>
      <c r="G21" s="14" t="n"/>
      <c r="H21" s="14" t="n"/>
      <c r="I21" s="20" t="n"/>
      <c r="J21" s="14" t="n"/>
    </row>
    <row r="22">
      <c r="A22" s="10" t="n"/>
      <c r="B22" s="12" t="n"/>
      <c r="C22" s="13">
        <f>IF(B22="","",IFERROR(VLOOKUP(B22,'Key inventory'!$A$5:$C$104,2,FALSE),""))</f>
        <v/>
      </c>
      <c r="D22" s="14" t="n"/>
      <c r="E22" s="14" t="n"/>
      <c r="F22" s="14" t="n"/>
      <c r="G22" s="14" t="n"/>
      <c r="H22" s="14" t="n"/>
      <c r="I22" s="20" t="n"/>
      <c r="J22" s="14" t="n"/>
    </row>
    <row r="23">
      <c r="A23" s="10" t="n"/>
      <c r="B23" s="12" t="n"/>
      <c r="C23" s="13">
        <f>IF(B23="","",IFERROR(VLOOKUP(B23,'Key inventory'!$A$5:$C$104,2,FALSE),""))</f>
        <v/>
      </c>
      <c r="D23" s="14" t="n"/>
      <c r="E23" s="14" t="n"/>
      <c r="F23" s="14" t="n"/>
      <c r="G23" s="14" t="n"/>
      <c r="H23" s="14" t="n"/>
      <c r="I23" s="20" t="n"/>
      <c r="J23" s="14" t="n"/>
    </row>
    <row r="24">
      <c r="A24" s="10" t="n"/>
      <c r="B24" s="12" t="n"/>
      <c r="C24" s="13">
        <f>IF(B24="","",IFERROR(VLOOKUP(B24,'Key inventory'!$A$5:$C$104,2,FALSE),""))</f>
        <v/>
      </c>
      <c r="D24" s="14" t="n"/>
      <c r="E24" s="14" t="n"/>
      <c r="F24" s="14" t="n"/>
      <c r="G24" s="14" t="n"/>
      <c r="H24" s="14" t="n"/>
      <c r="I24" s="20" t="n"/>
      <c r="J24" s="14" t="n"/>
    </row>
    <row r="25">
      <c r="A25" s="10" t="n"/>
      <c r="B25" s="12" t="n"/>
      <c r="C25" s="13">
        <f>IF(B25="","",IFERROR(VLOOKUP(B25,'Key inventory'!$A$5:$C$104,2,FALSE),""))</f>
        <v/>
      </c>
      <c r="D25" s="14" t="n"/>
      <c r="E25" s="14" t="n"/>
      <c r="F25" s="14" t="n"/>
      <c r="G25" s="14" t="n"/>
      <c r="H25" s="14" t="n"/>
      <c r="I25" s="20" t="n"/>
      <c r="J25" s="14" t="n"/>
    </row>
    <row r="26">
      <c r="A26" s="10" t="n"/>
      <c r="B26" s="12" t="n"/>
      <c r="C26" s="13">
        <f>IF(B26="","",IFERROR(VLOOKUP(B26,'Key inventory'!$A$5:$C$104,2,FALSE),""))</f>
        <v/>
      </c>
      <c r="D26" s="14" t="n"/>
      <c r="E26" s="14" t="n"/>
      <c r="F26" s="14" t="n"/>
      <c r="G26" s="14" t="n"/>
      <c r="H26" s="14" t="n"/>
      <c r="I26" s="20" t="n"/>
      <c r="J26" s="14" t="n"/>
    </row>
    <row r="27">
      <c r="A27" s="10" t="n"/>
      <c r="B27" s="12" t="n"/>
      <c r="C27" s="13">
        <f>IF(B27="","",IFERROR(VLOOKUP(B27,'Key inventory'!$A$5:$C$104,2,FALSE),""))</f>
        <v/>
      </c>
      <c r="D27" s="14" t="n"/>
      <c r="E27" s="14" t="n"/>
      <c r="F27" s="14" t="n"/>
      <c r="G27" s="14" t="n"/>
      <c r="H27" s="14" t="n"/>
      <c r="I27" s="20" t="n"/>
      <c r="J27" s="14" t="n"/>
    </row>
    <row r="28">
      <c r="A28" s="10" t="n"/>
      <c r="B28" s="12" t="n"/>
      <c r="C28" s="13">
        <f>IF(B28="","",IFERROR(VLOOKUP(B28,'Key inventory'!$A$5:$C$104,2,FALSE),""))</f>
        <v/>
      </c>
      <c r="D28" s="14" t="n"/>
      <c r="E28" s="14" t="n"/>
      <c r="F28" s="14" t="n"/>
      <c r="G28" s="14" t="n"/>
      <c r="H28" s="14" t="n"/>
      <c r="I28" s="20" t="n"/>
      <c r="J28" s="14" t="n"/>
    </row>
    <row r="29">
      <c r="A29" s="10" t="n"/>
      <c r="B29" s="12" t="n"/>
      <c r="C29" s="13">
        <f>IF(B29="","",IFERROR(VLOOKUP(B29,'Key inventory'!$A$5:$C$104,2,FALSE),""))</f>
        <v/>
      </c>
      <c r="D29" s="14" t="n"/>
      <c r="E29" s="14" t="n"/>
      <c r="F29" s="14" t="n"/>
      <c r="G29" s="14" t="n"/>
      <c r="H29" s="14" t="n"/>
      <c r="I29" s="20" t="n"/>
      <c r="J29" s="14" t="n"/>
    </row>
    <row r="30">
      <c r="A30" s="10" t="n"/>
      <c r="B30" s="12" t="n"/>
      <c r="C30" s="13">
        <f>IF(B30="","",IFERROR(VLOOKUP(B30,'Key inventory'!$A$5:$C$104,2,FALSE),""))</f>
        <v/>
      </c>
      <c r="D30" s="14" t="n"/>
      <c r="E30" s="14" t="n"/>
      <c r="F30" s="14" t="n"/>
      <c r="G30" s="14" t="n"/>
      <c r="H30" s="14" t="n"/>
      <c r="I30" s="20" t="n"/>
      <c r="J30" s="14" t="n"/>
    </row>
    <row r="31">
      <c r="A31" s="10" t="n"/>
      <c r="B31" s="12" t="n"/>
      <c r="C31" s="13">
        <f>IF(B31="","",IFERROR(VLOOKUP(B31,'Key inventory'!$A$5:$C$104,2,FALSE),""))</f>
        <v/>
      </c>
      <c r="D31" s="14" t="n"/>
      <c r="E31" s="14" t="n"/>
      <c r="F31" s="14" t="n"/>
      <c r="G31" s="14" t="n"/>
      <c r="H31" s="14" t="n"/>
      <c r="I31" s="20" t="n"/>
      <c r="J31" s="14" t="n"/>
    </row>
    <row r="32">
      <c r="A32" s="10" t="n"/>
      <c r="B32" s="12" t="n"/>
      <c r="C32" s="13">
        <f>IF(B32="","",IFERROR(VLOOKUP(B32,'Key inventory'!$A$5:$C$104,2,FALSE),""))</f>
        <v/>
      </c>
      <c r="D32" s="14" t="n"/>
      <c r="E32" s="14" t="n"/>
      <c r="F32" s="14" t="n"/>
      <c r="G32" s="14" t="n"/>
      <c r="H32" s="14" t="n"/>
      <c r="I32" s="20" t="n"/>
      <c r="J32" s="14" t="n"/>
    </row>
    <row r="33">
      <c r="A33" s="10" t="n"/>
      <c r="B33" s="12" t="n"/>
      <c r="C33" s="13">
        <f>IF(B33="","",IFERROR(VLOOKUP(B33,'Key inventory'!$A$5:$C$104,2,FALSE),""))</f>
        <v/>
      </c>
      <c r="D33" s="14" t="n"/>
      <c r="E33" s="14" t="n"/>
      <c r="F33" s="14" t="n"/>
      <c r="G33" s="14" t="n"/>
      <c r="H33" s="14" t="n"/>
      <c r="I33" s="20" t="n"/>
      <c r="J33" s="14" t="n"/>
    </row>
    <row r="34">
      <c r="A34" s="10" t="n"/>
      <c r="B34" s="12" t="n"/>
      <c r="C34" s="13">
        <f>IF(B34="","",IFERROR(VLOOKUP(B34,'Key inventory'!$A$5:$C$104,2,FALSE),""))</f>
        <v/>
      </c>
      <c r="D34" s="14" t="n"/>
      <c r="E34" s="14" t="n"/>
      <c r="F34" s="14" t="n"/>
      <c r="G34" s="14" t="n"/>
      <c r="H34" s="14" t="n"/>
      <c r="I34" s="20" t="n"/>
      <c r="J34" s="14" t="n"/>
    </row>
    <row r="35">
      <c r="A35" s="10" t="n"/>
      <c r="B35" s="12" t="n"/>
      <c r="C35" s="13">
        <f>IF(B35="","",IFERROR(VLOOKUP(B35,'Key inventory'!$A$5:$C$104,2,FALSE),""))</f>
        <v/>
      </c>
      <c r="D35" s="14" t="n"/>
      <c r="E35" s="14" t="n"/>
      <c r="F35" s="14" t="n"/>
      <c r="G35" s="14" t="n"/>
      <c r="H35" s="14" t="n"/>
      <c r="I35" s="20" t="n"/>
      <c r="J35" s="14" t="n"/>
    </row>
    <row r="36">
      <c r="A36" s="10" t="n"/>
      <c r="B36" s="12" t="n"/>
      <c r="C36" s="13">
        <f>IF(B36="","",IFERROR(VLOOKUP(B36,'Key inventory'!$A$5:$C$104,2,FALSE),""))</f>
        <v/>
      </c>
      <c r="D36" s="14" t="n"/>
      <c r="E36" s="14" t="n"/>
      <c r="F36" s="14" t="n"/>
      <c r="G36" s="14" t="n"/>
      <c r="H36" s="14" t="n"/>
      <c r="I36" s="20" t="n"/>
      <c r="J36" s="14" t="n"/>
    </row>
    <row r="37">
      <c r="A37" s="10" t="n"/>
      <c r="B37" s="12" t="n"/>
      <c r="C37" s="13">
        <f>IF(B37="","",IFERROR(VLOOKUP(B37,'Key inventory'!$A$5:$C$104,2,FALSE),""))</f>
        <v/>
      </c>
      <c r="D37" s="14" t="n"/>
      <c r="E37" s="14" t="n"/>
      <c r="F37" s="14" t="n"/>
      <c r="G37" s="14" t="n"/>
      <c r="H37" s="14" t="n"/>
      <c r="I37" s="20" t="n"/>
      <c r="J37" s="14" t="n"/>
    </row>
    <row r="38">
      <c r="A38" s="10" t="n"/>
      <c r="B38" s="12" t="n"/>
      <c r="C38" s="13">
        <f>IF(B38="","",IFERROR(VLOOKUP(B38,'Key inventory'!$A$5:$C$104,2,FALSE),""))</f>
        <v/>
      </c>
      <c r="D38" s="14" t="n"/>
      <c r="E38" s="14" t="n"/>
      <c r="F38" s="14" t="n"/>
      <c r="G38" s="14" t="n"/>
      <c r="H38" s="14" t="n"/>
      <c r="I38" s="20" t="n"/>
      <c r="J38" s="14" t="n"/>
    </row>
    <row r="39">
      <c r="A39" s="10" t="n"/>
      <c r="B39" s="12" t="n"/>
      <c r="C39" s="13">
        <f>IF(B39="","",IFERROR(VLOOKUP(B39,'Key inventory'!$A$5:$C$104,2,FALSE),""))</f>
        <v/>
      </c>
      <c r="D39" s="14" t="n"/>
      <c r="E39" s="14" t="n"/>
      <c r="F39" s="14" t="n"/>
      <c r="G39" s="14" t="n"/>
      <c r="H39" s="14" t="n"/>
      <c r="I39" s="20" t="n"/>
      <c r="J39" s="14" t="n"/>
    </row>
    <row r="40">
      <c r="A40" s="10" t="n"/>
      <c r="B40" s="12" t="n"/>
      <c r="C40" s="13">
        <f>IF(B40="","",IFERROR(VLOOKUP(B40,'Key inventory'!$A$5:$C$104,2,FALSE),""))</f>
        <v/>
      </c>
      <c r="D40" s="14" t="n"/>
      <c r="E40" s="14" t="n"/>
      <c r="F40" s="14" t="n"/>
      <c r="G40" s="14" t="n"/>
      <c r="H40" s="14" t="n"/>
      <c r="I40" s="20" t="n"/>
      <c r="J40" s="14" t="n"/>
    </row>
    <row r="41">
      <c r="A41" s="10" t="n"/>
      <c r="B41" s="12" t="n"/>
      <c r="C41" s="13">
        <f>IF(B41="","",IFERROR(VLOOKUP(B41,'Key inventory'!$A$5:$C$104,2,FALSE),""))</f>
        <v/>
      </c>
      <c r="D41" s="14" t="n"/>
      <c r="E41" s="14" t="n"/>
      <c r="F41" s="14" t="n"/>
      <c r="G41" s="14" t="n"/>
      <c r="H41" s="14" t="n"/>
      <c r="I41" s="20" t="n"/>
      <c r="J41" s="14" t="n"/>
    </row>
    <row r="42">
      <c r="A42" s="10" t="n"/>
      <c r="B42" s="12" t="n"/>
      <c r="C42" s="13">
        <f>IF(B42="","",IFERROR(VLOOKUP(B42,'Key inventory'!$A$5:$C$104,2,FALSE),""))</f>
        <v/>
      </c>
      <c r="D42" s="14" t="n"/>
      <c r="E42" s="14" t="n"/>
      <c r="F42" s="14" t="n"/>
      <c r="G42" s="14" t="n"/>
      <c r="H42" s="14" t="n"/>
      <c r="I42" s="20" t="n"/>
      <c r="J42" s="14" t="n"/>
    </row>
    <row r="43">
      <c r="A43" s="10" t="n"/>
      <c r="B43" s="12" t="n"/>
      <c r="C43" s="13">
        <f>IF(B43="","",IFERROR(VLOOKUP(B43,'Key inventory'!$A$5:$C$104,2,FALSE),""))</f>
        <v/>
      </c>
      <c r="D43" s="14" t="n"/>
      <c r="E43" s="14" t="n"/>
      <c r="F43" s="14" t="n"/>
      <c r="G43" s="14" t="n"/>
      <c r="H43" s="14" t="n"/>
      <c r="I43" s="20" t="n"/>
      <c r="J43" s="14" t="n"/>
    </row>
    <row r="44">
      <c r="A44" s="10" t="n"/>
      <c r="B44" s="12" t="n"/>
      <c r="C44" s="13">
        <f>IF(B44="","",IFERROR(VLOOKUP(B44,'Key inventory'!$A$5:$C$104,2,FALSE),""))</f>
        <v/>
      </c>
      <c r="D44" s="14" t="n"/>
      <c r="E44" s="14" t="n"/>
      <c r="F44" s="14" t="n"/>
      <c r="G44" s="14" t="n"/>
      <c r="H44" s="14" t="n"/>
      <c r="I44" s="20" t="n"/>
      <c r="J44" s="14" t="n"/>
    </row>
    <row r="45">
      <c r="A45" s="10" t="n"/>
      <c r="B45" s="12" t="n"/>
      <c r="C45" s="13">
        <f>IF(B45="","",IFERROR(VLOOKUP(B45,'Key inventory'!$A$5:$C$104,2,FALSE),""))</f>
        <v/>
      </c>
      <c r="D45" s="14" t="n"/>
      <c r="E45" s="14" t="n"/>
      <c r="F45" s="14" t="n"/>
      <c r="G45" s="14" t="n"/>
      <c r="H45" s="14" t="n"/>
      <c r="I45" s="20" t="n"/>
      <c r="J45" s="14" t="n"/>
    </row>
    <row r="46">
      <c r="A46" s="10" t="n"/>
      <c r="B46" s="12" t="n"/>
      <c r="C46" s="13">
        <f>IF(B46="","",IFERROR(VLOOKUP(B46,'Key inventory'!$A$5:$C$104,2,FALSE),""))</f>
        <v/>
      </c>
      <c r="D46" s="14" t="n"/>
      <c r="E46" s="14" t="n"/>
      <c r="F46" s="14" t="n"/>
      <c r="G46" s="14" t="n"/>
      <c r="H46" s="14" t="n"/>
      <c r="I46" s="20" t="n"/>
      <c r="J46" s="14" t="n"/>
    </row>
    <row r="47">
      <c r="A47" s="10" t="n"/>
      <c r="B47" s="12" t="n"/>
      <c r="C47" s="13">
        <f>IF(B47="","",IFERROR(VLOOKUP(B47,'Key inventory'!$A$5:$C$104,2,FALSE),""))</f>
        <v/>
      </c>
      <c r="D47" s="14" t="n"/>
      <c r="E47" s="14" t="n"/>
      <c r="F47" s="14" t="n"/>
      <c r="G47" s="14" t="n"/>
      <c r="H47" s="14" t="n"/>
      <c r="I47" s="20" t="n"/>
      <c r="J47" s="14" t="n"/>
    </row>
    <row r="48">
      <c r="A48" s="10" t="n"/>
      <c r="B48" s="12" t="n"/>
      <c r="C48" s="13">
        <f>IF(B48="","",IFERROR(VLOOKUP(B48,'Key inventory'!$A$5:$C$104,2,FALSE),""))</f>
        <v/>
      </c>
      <c r="D48" s="14" t="n"/>
      <c r="E48" s="14" t="n"/>
      <c r="F48" s="14" t="n"/>
      <c r="G48" s="14" t="n"/>
      <c r="H48" s="14" t="n"/>
      <c r="I48" s="20" t="n"/>
      <c r="J48" s="14" t="n"/>
    </row>
    <row r="49">
      <c r="A49" s="10" t="n"/>
      <c r="B49" s="12" t="n"/>
      <c r="C49" s="13">
        <f>IF(B49="","",IFERROR(VLOOKUP(B49,'Key inventory'!$A$5:$C$104,2,FALSE),""))</f>
        <v/>
      </c>
      <c r="D49" s="14" t="n"/>
      <c r="E49" s="14" t="n"/>
      <c r="F49" s="14" t="n"/>
      <c r="G49" s="14" t="n"/>
      <c r="H49" s="14" t="n"/>
      <c r="I49" s="20" t="n"/>
      <c r="J49" s="14" t="n"/>
    </row>
    <row r="50">
      <c r="A50" s="10" t="n"/>
      <c r="B50" s="12" t="n"/>
      <c r="C50" s="13">
        <f>IF(B50="","",IFERROR(VLOOKUP(B50,'Key inventory'!$A$5:$C$104,2,FALSE),""))</f>
        <v/>
      </c>
      <c r="D50" s="14" t="n"/>
      <c r="E50" s="14" t="n"/>
      <c r="F50" s="14" t="n"/>
      <c r="G50" s="14" t="n"/>
      <c r="H50" s="14" t="n"/>
      <c r="I50" s="20" t="n"/>
      <c r="J50" s="14" t="n"/>
    </row>
    <row r="51">
      <c r="A51" s="10" t="n"/>
      <c r="B51" s="12" t="n"/>
      <c r="C51" s="13">
        <f>IF(B51="","",IFERROR(VLOOKUP(B51,'Key inventory'!$A$5:$C$104,2,FALSE),""))</f>
        <v/>
      </c>
      <c r="D51" s="14" t="n"/>
      <c r="E51" s="14" t="n"/>
      <c r="F51" s="14" t="n"/>
      <c r="G51" s="14" t="n"/>
      <c r="H51" s="14" t="n"/>
      <c r="I51" s="20" t="n"/>
      <c r="J51" s="14" t="n"/>
    </row>
    <row r="52">
      <c r="A52" s="10" t="n"/>
      <c r="B52" s="12" t="n"/>
      <c r="C52" s="13">
        <f>IF(B52="","",IFERROR(VLOOKUP(B52,'Key inventory'!$A$5:$C$104,2,FALSE),""))</f>
        <v/>
      </c>
      <c r="D52" s="14" t="n"/>
      <c r="E52" s="14" t="n"/>
      <c r="F52" s="14" t="n"/>
      <c r="G52" s="14" t="n"/>
      <c r="H52" s="14" t="n"/>
      <c r="I52" s="20" t="n"/>
      <c r="J52" s="14" t="n"/>
    </row>
    <row r="53">
      <c r="A53" s="10" t="n"/>
      <c r="B53" s="12" t="n"/>
      <c r="C53" s="13">
        <f>IF(B53="","",IFERROR(VLOOKUP(B53,'Key inventory'!$A$5:$C$104,2,FALSE),""))</f>
        <v/>
      </c>
      <c r="D53" s="14" t="n"/>
      <c r="E53" s="14" t="n"/>
      <c r="F53" s="14" t="n"/>
      <c r="G53" s="14" t="n"/>
      <c r="H53" s="14" t="n"/>
      <c r="I53" s="20" t="n"/>
      <c r="J53" s="14" t="n"/>
    </row>
    <row r="54">
      <c r="A54" s="10" t="n"/>
      <c r="B54" s="12" t="n"/>
      <c r="C54" s="13">
        <f>IF(B54="","",IFERROR(VLOOKUP(B54,'Key inventory'!$A$5:$C$104,2,FALSE),""))</f>
        <v/>
      </c>
      <c r="D54" s="14" t="n"/>
      <c r="E54" s="14" t="n"/>
      <c r="F54" s="14" t="n"/>
      <c r="G54" s="14" t="n"/>
      <c r="H54" s="14" t="n"/>
      <c r="I54" s="20" t="n"/>
      <c r="J54" s="14" t="n"/>
    </row>
    <row r="55">
      <c r="A55" s="10" t="n"/>
      <c r="B55" s="12" t="n"/>
      <c r="C55" s="13">
        <f>IF(B55="","",IFERROR(VLOOKUP(B55,'Key inventory'!$A$5:$C$104,2,FALSE),""))</f>
        <v/>
      </c>
      <c r="D55" s="14" t="n"/>
      <c r="E55" s="14" t="n"/>
      <c r="F55" s="14" t="n"/>
      <c r="G55" s="14" t="n"/>
      <c r="H55" s="14" t="n"/>
      <c r="I55" s="20" t="n"/>
      <c r="J55" s="14" t="n"/>
    </row>
    <row r="56">
      <c r="A56" s="10" t="n"/>
      <c r="B56" s="12" t="n"/>
      <c r="C56" s="13">
        <f>IF(B56="","",IFERROR(VLOOKUP(B56,'Key inventory'!$A$5:$C$104,2,FALSE),""))</f>
        <v/>
      </c>
      <c r="D56" s="14" t="n"/>
      <c r="E56" s="14" t="n"/>
      <c r="F56" s="14" t="n"/>
      <c r="G56" s="14" t="n"/>
      <c r="H56" s="14" t="n"/>
      <c r="I56" s="20" t="n"/>
      <c r="J56" s="14" t="n"/>
    </row>
    <row r="57">
      <c r="A57" s="10" t="n"/>
      <c r="B57" s="12" t="n"/>
      <c r="C57" s="13">
        <f>IF(B57="","",IFERROR(VLOOKUP(B57,'Key inventory'!$A$5:$C$104,2,FALSE),""))</f>
        <v/>
      </c>
      <c r="D57" s="14" t="n"/>
      <c r="E57" s="14" t="n"/>
      <c r="F57" s="14" t="n"/>
      <c r="G57" s="14" t="n"/>
      <c r="H57" s="14" t="n"/>
      <c r="I57" s="20" t="n"/>
      <c r="J57" s="14" t="n"/>
    </row>
    <row r="58">
      <c r="A58" s="10" t="n"/>
      <c r="B58" s="12" t="n"/>
      <c r="C58" s="13">
        <f>IF(B58="","",IFERROR(VLOOKUP(B58,'Key inventory'!$A$5:$C$104,2,FALSE),""))</f>
        <v/>
      </c>
      <c r="D58" s="14" t="n"/>
      <c r="E58" s="14" t="n"/>
      <c r="F58" s="14" t="n"/>
      <c r="G58" s="14" t="n"/>
      <c r="H58" s="14" t="n"/>
      <c r="I58" s="20" t="n"/>
      <c r="J58" s="14" t="n"/>
    </row>
    <row r="59">
      <c r="A59" s="10" t="n"/>
      <c r="B59" s="12" t="n"/>
      <c r="C59" s="13">
        <f>IF(B59="","",IFERROR(VLOOKUP(B59,'Key inventory'!$A$5:$C$104,2,FALSE),""))</f>
        <v/>
      </c>
      <c r="D59" s="14" t="n"/>
      <c r="E59" s="14" t="n"/>
      <c r="F59" s="14" t="n"/>
      <c r="G59" s="14" t="n"/>
      <c r="H59" s="14" t="n"/>
      <c r="I59" s="20" t="n"/>
      <c r="J59" s="14" t="n"/>
    </row>
    <row r="60">
      <c r="A60" s="10" t="n"/>
      <c r="B60" s="12" t="n"/>
      <c r="C60" s="13">
        <f>IF(B60="","",IFERROR(VLOOKUP(B60,'Key inventory'!$A$5:$C$104,2,FALSE),""))</f>
        <v/>
      </c>
      <c r="D60" s="14" t="n"/>
      <c r="E60" s="14" t="n"/>
      <c r="F60" s="14" t="n"/>
      <c r="G60" s="14" t="n"/>
      <c r="H60" s="14" t="n"/>
      <c r="I60" s="20" t="n"/>
      <c r="J60" s="14" t="n"/>
    </row>
    <row r="61">
      <c r="A61" s="10" t="n"/>
      <c r="B61" s="12" t="n"/>
      <c r="C61" s="13">
        <f>IF(B61="","",IFERROR(VLOOKUP(B61,'Key inventory'!$A$5:$C$104,2,FALSE),""))</f>
        <v/>
      </c>
      <c r="D61" s="14" t="n"/>
      <c r="E61" s="14" t="n"/>
      <c r="F61" s="14" t="n"/>
      <c r="G61" s="14" t="n"/>
      <c r="H61" s="14" t="n"/>
      <c r="I61" s="20" t="n"/>
      <c r="J61" s="14" t="n"/>
    </row>
    <row r="62">
      <c r="A62" s="10" t="n"/>
      <c r="B62" s="12" t="n"/>
      <c r="C62" s="13">
        <f>IF(B62="","",IFERROR(VLOOKUP(B62,'Key inventory'!$A$5:$C$104,2,FALSE),""))</f>
        <v/>
      </c>
      <c r="D62" s="14" t="n"/>
      <c r="E62" s="14" t="n"/>
      <c r="F62" s="14" t="n"/>
      <c r="G62" s="14" t="n"/>
      <c r="H62" s="14" t="n"/>
      <c r="I62" s="20" t="n"/>
      <c r="J62" s="14" t="n"/>
    </row>
    <row r="63">
      <c r="A63" s="10" t="n"/>
      <c r="B63" s="12" t="n"/>
      <c r="C63" s="13">
        <f>IF(B63="","",IFERROR(VLOOKUP(B63,'Key inventory'!$A$5:$C$104,2,FALSE),""))</f>
        <v/>
      </c>
      <c r="D63" s="14" t="n"/>
      <c r="E63" s="14" t="n"/>
      <c r="F63" s="14" t="n"/>
      <c r="G63" s="14" t="n"/>
      <c r="H63" s="14" t="n"/>
      <c r="I63" s="20" t="n"/>
      <c r="J63" s="14" t="n"/>
    </row>
    <row r="64">
      <c r="A64" s="10" t="n"/>
      <c r="B64" s="12" t="n"/>
      <c r="C64" s="13">
        <f>IF(B64="","",IFERROR(VLOOKUP(B64,'Key inventory'!$A$5:$C$104,2,FALSE),""))</f>
        <v/>
      </c>
      <c r="D64" s="14" t="n"/>
      <c r="E64" s="14" t="n"/>
      <c r="F64" s="14" t="n"/>
      <c r="G64" s="14" t="n"/>
      <c r="H64" s="14" t="n"/>
      <c r="I64" s="20" t="n"/>
      <c r="J64" s="14" t="n"/>
    </row>
    <row r="65">
      <c r="A65" s="10" t="n"/>
      <c r="B65" s="12" t="n"/>
      <c r="C65" s="13">
        <f>IF(B65="","",IFERROR(VLOOKUP(B65,'Key inventory'!$A$5:$C$104,2,FALSE),""))</f>
        <v/>
      </c>
      <c r="D65" s="14" t="n"/>
      <c r="E65" s="14" t="n"/>
      <c r="F65" s="14" t="n"/>
      <c r="G65" s="14" t="n"/>
      <c r="H65" s="14" t="n"/>
      <c r="I65" s="20" t="n"/>
      <c r="J65" s="14" t="n"/>
    </row>
    <row r="66">
      <c r="A66" s="10" t="n"/>
      <c r="B66" s="12" t="n"/>
      <c r="C66" s="13">
        <f>IF(B66="","",IFERROR(VLOOKUP(B66,'Key inventory'!$A$5:$C$104,2,FALSE),""))</f>
        <v/>
      </c>
      <c r="D66" s="14" t="n"/>
      <c r="E66" s="14" t="n"/>
      <c r="F66" s="14" t="n"/>
      <c r="G66" s="14" t="n"/>
      <c r="H66" s="14" t="n"/>
      <c r="I66" s="20" t="n"/>
      <c r="J66" s="14" t="n"/>
    </row>
    <row r="67">
      <c r="A67" s="10" t="n"/>
      <c r="B67" s="12" t="n"/>
      <c r="C67" s="13">
        <f>IF(B67="","",IFERROR(VLOOKUP(B67,'Key inventory'!$A$5:$C$104,2,FALSE),""))</f>
        <v/>
      </c>
      <c r="D67" s="14" t="n"/>
      <c r="E67" s="14" t="n"/>
      <c r="F67" s="14" t="n"/>
      <c r="G67" s="14" t="n"/>
      <c r="H67" s="14" t="n"/>
      <c r="I67" s="20" t="n"/>
      <c r="J67" s="14" t="n"/>
    </row>
    <row r="68">
      <c r="A68" s="10" t="n"/>
      <c r="B68" s="12" t="n"/>
      <c r="C68" s="13">
        <f>IF(B68="","",IFERROR(VLOOKUP(B68,'Key inventory'!$A$5:$C$104,2,FALSE),""))</f>
        <v/>
      </c>
      <c r="D68" s="14" t="n"/>
      <c r="E68" s="14" t="n"/>
      <c r="F68" s="14" t="n"/>
      <c r="G68" s="14" t="n"/>
      <c r="H68" s="14" t="n"/>
      <c r="I68" s="20" t="n"/>
      <c r="J68" s="14" t="n"/>
    </row>
    <row r="69">
      <c r="A69" s="10" t="n"/>
      <c r="B69" s="12" t="n"/>
      <c r="C69" s="13">
        <f>IF(B69="","",IFERROR(VLOOKUP(B69,'Key inventory'!$A$5:$C$104,2,FALSE),""))</f>
        <v/>
      </c>
      <c r="D69" s="14" t="n"/>
      <c r="E69" s="14" t="n"/>
      <c r="F69" s="14" t="n"/>
      <c r="G69" s="14" t="n"/>
      <c r="H69" s="14" t="n"/>
      <c r="I69" s="20" t="n"/>
      <c r="J69" s="14" t="n"/>
    </row>
    <row r="70">
      <c r="A70" s="10" t="n"/>
      <c r="B70" s="12" t="n"/>
      <c r="C70" s="13">
        <f>IF(B70="","",IFERROR(VLOOKUP(B70,'Key inventory'!$A$5:$C$104,2,FALSE),""))</f>
        <v/>
      </c>
      <c r="D70" s="14" t="n"/>
      <c r="E70" s="14" t="n"/>
      <c r="F70" s="14" t="n"/>
      <c r="G70" s="14" t="n"/>
      <c r="H70" s="14" t="n"/>
      <c r="I70" s="20" t="n"/>
      <c r="J70" s="14" t="n"/>
    </row>
    <row r="71">
      <c r="A71" s="10" t="n"/>
      <c r="B71" s="12" t="n"/>
      <c r="C71" s="13">
        <f>IF(B71="","",IFERROR(VLOOKUP(B71,'Key inventory'!$A$5:$C$104,2,FALSE),""))</f>
        <v/>
      </c>
      <c r="D71" s="14" t="n"/>
      <c r="E71" s="14" t="n"/>
      <c r="F71" s="14" t="n"/>
      <c r="G71" s="14" t="n"/>
      <c r="H71" s="14" t="n"/>
      <c r="I71" s="20" t="n"/>
      <c r="J71" s="14" t="n"/>
    </row>
    <row r="72">
      <c r="A72" s="10" t="n"/>
      <c r="B72" s="12" t="n"/>
      <c r="C72" s="13">
        <f>IF(B72="","",IFERROR(VLOOKUP(B72,'Key inventory'!$A$5:$C$104,2,FALSE),""))</f>
        <v/>
      </c>
      <c r="D72" s="14" t="n"/>
      <c r="E72" s="14" t="n"/>
      <c r="F72" s="14" t="n"/>
      <c r="G72" s="14" t="n"/>
      <c r="H72" s="14" t="n"/>
      <c r="I72" s="20" t="n"/>
      <c r="J72" s="14" t="n"/>
    </row>
    <row r="73">
      <c r="A73" s="10" t="n"/>
      <c r="B73" s="12" t="n"/>
      <c r="C73" s="13">
        <f>IF(B73="","",IFERROR(VLOOKUP(B73,'Key inventory'!$A$5:$C$104,2,FALSE),""))</f>
        <v/>
      </c>
      <c r="D73" s="14" t="n"/>
      <c r="E73" s="14" t="n"/>
      <c r="F73" s="14" t="n"/>
      <c r="G73" s="14" t="n"/>
      <c r="H73" s="14" t="n"/>
      <c r="I73" s="20" t="n"/>
      <c r="J73" s="14" t="n"/>
    </row>
    <row r="74">
      <c r="A74" s="10" t="n"/>
      <c r="B74" s="12" t="n"/>
      <c r="C74" s="13">
        <f>IF(B74="","",IFERROR(VLOOKUP(B74,'Key inventory'!$A$5:$C$104,2,FALSE),""))</f>
        <v/>
      </c>
      <c r="D74" s="14" t="n"/>
      <c r="E74" s="14" t="n"/>
      <c r="F74" s="14" t="n"/>
      <c r="G74" s="14" t="n"/>
      <c r="H74" s="14" t="n"/>
      <c r="I74" s="20" t="n"/>
      <c r="J74" s="14" t="n"/>
    </row>
    <row r="75">
      <c r="A75" s="10" t="n"/>
      <c r="B75" s="12" t="n"/>
      <c r="C75" s="13">
        <f>IF(B75="","",IFERROR(VLOOKUP(B75,'Key inventory'!$A$5:$C$104,2,FALSE),""))</f>
        <v/>
      </c>
      <c r="D75" s="14" t="n"/>
      <c r="E75" s="14" t="n"/>
      <c r="F75" s="14" t="n"/>
      <c r="G75" s="14" t="n"/>
      <c r="H75" s="14" t="n"/>
      <c r="I75" s="20" t="n"/>
      <c r="J75" s="14" t="n"/>
    </row>
    <row r="76">
      <c r="A76" s="10" t="n"/>
      <c r="B76" s="12" t="n"/>
      <c r="C76" s="13">
        <f>IF(B76="","",IFERROR(VLOOKUP(B76,'Key inventory'!$A$5:$C$104,2,FALSE),""))</f>
        <v/>
      </c>
      <c r="D76" s="14" t="n"/>
      <c r="E76" s="14" t="n"/>
      <c r="F76" s="14" t="n"/>
      <c r="G76" s="14" t="n"/>
      <c r="H76" s="14" t="n"/>
      <c r="I76" s="20" t="n"/>
      <c r="J76" s="14" t="n"/>
    </row>
    <row r="77">
      <c r="A77" s="10" t="n"/>
      <c r="B77" s="12" t="n"/>
      <c r="C77" s="13">
        <f>IF(B77="","",IFERROR(VLOOKUP(B77,'Key inventory'!$A$5:$C$104,2,FALSE),""))</f>
        <v/>
      </c>
      <c r="D77" s="14" t="n"/>
      <c r="E77" s="14" t="n"/>
      <c r="F77" s="14" t="n"/>
      <c r="G77" s="14" t="n"/>
      <c r="H77" s="14" t="n"/>
      <c r="I77" s="20" t="n"/>
      <c r="J77" s="14" t="n"/>
    </row>
    <row r="78">
      <c r="A78" s="10" t="n"/>
      <c r="B78" s="12" t="n"/>
      <c r="C78" s="13">
        <f>IF(B78="","",IFERROR(VLOOKUP(B78,'Key inventory'!$A$5:$C$104,2,FALSE),""))</f>
        <v/>
      </c>
      <c r="D78" s="14" t="n"/>
      <c r="E78" s="14" t="n"/>
      <c r="F78" s="14" t="n"/>
      <c r="G78" s="14" t="n"/>
      <c r="H78" s="14" t="n"/>
      <c r="I78" s="20" t="n"/>
      <c r="J78" s="14" t="n"/>
    </row>
    <row r="79">
      <c r="A79" s="10" t="n"/>
      <c r="B79" s="12" t="n"/>
      <c r="C79" s="13">
        <f>IF(B79="","",IFERROR(VLOOKUP(B79,'Key inventory'!$A$5:$C$104,2,FALSE),""))</f>
        <v/>
      </c>
      <c r="D79" s="14" t="n"/>
      <c r="E79" s="14" t="n"/>
      <c r="F79" s="14" t="n"/>
      <c r="G79" s="14" t="n"/>
      <c r="H79" s="14" t="n"/>
      <c r="I79" s="20" t="n"/>
      <c r="J79" s="14" t="n"/>
    </row>
    <row r="80">
      <c r="A80" s="10" t="n"/>
      <c r="B80" s="12" t="n"/>
      <c r="C80" s="13">
        <f>IF(B80="","",IFERROR(VLOOKUP(B80,'Key inventory'!$A$5:$C$104,2,FALSE),""))</f>
        <v/>
      </c>
      <c r="D80" s="14" t="n"/>
      <c r="E80" s="14" t="n"/>
      <c r="F80" s="14" t="n"/>
      <c r="G80" s="14" t="n"/>
      <c r="H80" s="14" t="n"/>
      <c r="I80" s="20" t="n"/>
      <c r="J80" s="14" t="n"/>
    </row>
    <row r="81">
      <c r="A81" s="10" t="n"/>
      <c r="B81" s="12" t="n"/>
      <c r="C81" s="13">
        <f>IF(B81="","",IFERROR(VLOOKUP(B81,'Key inventory'!$A$5:$C$104,2,FALSE),""))</f>
        <v/>
      </c>
      <c r="D81" s="14" t="n"/>
      <c r="E81" s="14" t="n"/>
      <c r="F81" s="14" t="n"/>
      <c r="G81" s="14" t="n"/>
      <c r="H81" s="14" t="n"/>
      <c r="I81" s="20" t="n"/>
      <c r="J81" s="14" t="n"/>
    </row>
    <row r="82">
      <c r="A82" s="10" t="n"/>
      <c r="B82" s="12" t="n"/>
      <c r="C82" s="13">
        <f>IF(B82="","",IFERROR(VLOOKUP(B82,'Key inventory'!$A$5:$C$104,2,FALSE),""))</f>
        <v/>
      </c>
      <c r="D82" s="14" t="n"/>
      <c r="E82" s="14" t="n"/>
      <c r="F82" s="14" t="n"/>
      <c r="G82" s="14" t="n"/>
      <c r="H82" s="14" t="n"/>
      <c r="I82" s="20" t="n"/>
      <c r="J82" s="14" t="n"/>
    </row>
    <row r="83">
      <c r="A83" s="10" t="n"/>
      <c r="B83" s="12" t="n"/>
      <c r="C83" s="13">
        <f>IF(B83="","",IFERROR(VLOOKUP(B83,'Key inventory'!$A$5:$C$104,2,FALSE),""))</f>
        <v/>
      </c>
      <c r="D83" s="14" t="n"/>
      <c r="E83" s="14" t="n"/>
      <c r="F83" s="14" t="n"/>
      <c r="G83" s="14" t="n"/>
      <c r="H83" s="14" t="n"/>
      <c r="I83" s="20" t="n"/>
      <c r="J83" s="14" t="n"/>
    </row>
    <row r="84">
      <c r="A84" s="10" t="n"/>
      <c r="B84" s="12" t="n"/>
      <c r="C84" s="13">
        <f>IF(B84="","",IFERROR(VLOOKUP(B84,'Key inventory'!$A$5:$C$104,2,FALSE),""))</f>
        <v/>
      </c>
      <c r="D84" s="14" t="n"/>
      <c r="E84" s="14" t="n"/>
      <c r="F84" s="14" t="n"/>
      <c r="G84" s="14" t="n"/>
      <c r="H84" s="14" t="n"/>
      <c r="I84" s="20" t="n"/>
      <c r="J84" s="14" t="n"/>
    </row>
    <row r="85">
      <c r="A85" s="10" t="n"/>
      <c r="B85" s="12" t="n"/>
      <c r="C85" s="13">
        <f>IF(B85="","",IFERROR(VLOOKUP(B85,'Key inventory'!$A$5:$C$104,2,FALSE),""))</f>
        <v/>
      </c>
      <c r="D85" s="14" t="n"/>
      <c r="E85" s="14" t="n"/>
      <c r="F85" s="14" t="n"/>
      <c r="G85" s="14" t="n"/>
      <c r="H85" s="14" t="n"/>
      <c r="I85" s="20" t="n"/>
      <c r="J85" s="14" t="n"/>
    </row>
    <row r="86">
      <c r="A86" s="10" t="n"/>
      <c r="B86" s="12" t="n"/>
      <c r="C86" s="13">
        <f>IF(B86="","",IFERROR(VLOOKUP(B86,'Key inventory'!$A$5:$C$104,2,FALSE),""))</f>
        <v/>
      </c>
      <c r="D86" s="14" t="n"/>
      <c r="E86" s="14" t="n"/>
      <c r="F86" s="14" t="n"/>
      <c r="G86" s="14" t="n"/>
      <c r="H86" s="14" t="n"/>
      <c r="I86" s="20" t="n"/>
      <c r="J86" s="14" t="n"/>
    </row>
    <row r="87">
      <c r="A87" s="10" t="n"/>
      <c r="B87" s="12" t="n"/>
      <c r="C87" s="13">
        <f>IF(B87="","",IFERROR(VLOOKUP(B87,'Key inventory'!$A$5:$C$104,2,FALSE),""))</f>
        <v/>
      </c>
      <c r="D87" s="14" t="n"/>
      <c r="E87" s="14" t="n"/>
      <c r="F87" s="14" t="n"/>
      <c r="G87" s="14" t="n"/>
      <c r="H87" s="14" t="n"/>
      <c r="I87" s="20" t="n"/>
      <c r="J87" s="14" t="n"/>
    </row>
    <row r="88">
      <c r="A88" s="10" t="n"/>
      <c r="B88" s="12" t="n"/>
      <c r="C88" s="13">
        <f>IF(B88="","",IFERROR(VLOOKUP(B88,'Key inventory'!$A$5:$C$104,2,FALSE),""))</f>
        <v/>
      </c>
      <c r="D88" s="14" t="n"/>
      <c r="E88" s="14" t="n"/>
      <c r="F88" s="14" t="n"/>
      <c r="G88" s="14" t="n"/>
      <c r="H88" s="14" t="n"/>
      <c r="I88" s="20" t="n"/>
      <c r="J88" s="14" t="n"/>
    </row>
    <row r="89">
      <c r="A89" s="10" t="n"/>
      <c r="B89" s="12" t="n"/>
      <c r="C89" s="13">
        <f>IF(B89="","",IFERROR(VLOOKUP(B89,'Key inventory'!$A$5:$C$104,2,FALSE),""))</f>
        <v/>
      </c>
      <c r="D89" s="14" t="n"/>
      <c r="E89" s="14" t="n"/>
      <c r="F89" s="14" t="n"/>
      <c r="G89" s="14" t="n"/>
      <c r="H89" s="14" t="n"/>
      <c r="I89" s="20" t="n"/>
      <c r="J89" s="14" t="n"/>
    </row>
    <row r="90">
      <c r="A90" s="10" t="n"/>
      <c r="B90" s="12" t="n"/>
      <c r="C90" s="13">
        <f>IF(B90="","",IFERROR(VLOOKUP(B90,'Key inventory'!$A$5:$C$104,2,FALSE),""))</f>
        <v/>
      </c>
      <c r="D90" s="14" t="n"/>
      <c r="E90" s="14" t="n"/>
      <c r="F90" s="14" t="n"/>
      <c r="G90" s="14" t="n"/>
      <c r="H90" s="14" t="n"/>
      <c r="I90" s="20" t="n"/>
      <c r="J90" s="14" t="n"/>
    </row>
    <row r="91">
      <c r="A91" s="10" t="n"/>
      <c r="B91" s="12" t="n"/>
      <c r="C91" s="13">
        <f>IF(B91="","",IFERROR(VLOOKUP(B91,'Key inventory'!$A$5:$C$104,2,FALSE),""))</f>
        <v/>
      </c>
      <c r="D91" s="14" t="n"/>
      <c r="E91" s="14" t="n"/>
      <c r="F91" s="14" t="n"/>
      <c r="G91" s="14" t="n"/>
      <c r="H91" s="14" t="n"/>
      <c r="I91" s="20" t="n"/>
      <c r="J91" s="14" t="n"/>
    </row>
    <row r="92">
      <c r="A92" s="10" t="n"/>
      <c r="B92" s="12" t="n"/>
      <c r="C92" s="13">
        <f>IF(B92="","",IFERROR(VLOOKUP(B92,'Key inventory'!$A$5:$C$104,2,FALSE),""))</f>
        <v/>
      </c>
      <c r="D92" s="14" t="n"/>
      <c r="E92" s="14" t="n"/>
      <c r="F92" s="14" t="n"/>
      <c r="G92" s="14" t="n"/>
      <c r="H92" s="14" t="n"/>
      <c r="I92" s="20" t="n"/>
      <c r="J92" s="14" t="n"/>
    </row>
    <row r="93">
      <c r="A93" s="10" t="n"/>
      <c r="B93" s="12" t="n"/>
      <c r="C93" s="13">
        <f>IF(B93="","",IFERROR(VLOOKUP(B93,'Key inventory'!$A$5:$C$104,2,FALSE),""))</f>
        <v/>
      </c>
      <c r="D93" s="14" t="n"/>
      <c r="E93" s="14" t="n"/>
      <c r="F93" s="14" t="n"/>
      <c r="G93" s="14" t="n"/>
      <c r="H93" s="14" t="n"/>
      <c r="I93" s="20" t="n"/>
      <c r="J93" s="14" t="n"/>
    </row>
    <row r="94">
      <c r="A94" s="10" t="n"/>
      <c r="B94" s="12" t="n"/>
      <c r="C94" s="13">
        <f>IF(B94="","",IFERROR(VLOOKUP(B94,'Key inventory'!$A$5:$C$104,2,FALSE),""))</f>
        <v/>
      </c>
      <c r="D94" s="14" t="n"/>
      <c r="E94" s="14" t="n"/>
      <c r="F94" s="14" t="n"/>
      <c r="G94" s="14" t="n"/>
      <c r="H94" s="14" t="n"/>
      <c r="I94" s="20" t="n"/>
      <c r="J94" s="14" t="n"/>
    </row>
    <row r="95">
      <c r="A95" s="10" t="n"/>
      <c r="B95" s="12" t="n"/>
      <c r="C95" s="13">
        <f>IF(B95="","",IFERROR(VLOOKUP(B95,'Key inventory'!$A$5:$C$104,2,FALSE),""))</f>
        <v/>
      </c>
      <c r="D95" s="14" t="n"/>
      <c r="E95" s="14" t="n"/>
      <c r="F95" s="14" t="n"/>
      <c r="G95" s="14" t="n"/>
      <c r="H95" s="14" t="n"/>
      <c r="I95" s="20" t="n"/>
      <c r="J95" s="14" t="n"/>
    </row>
    <row r="96">
      <c r="A96" s="10" t="n"/>
      <c r="B96" s="12" t="n"/>
      <c r="C96" s="13">
        <f>IF(B96="","",IFERROR(VLOOKUP(B96,'Key inventory'!$A$5:$C$104,2,FALSE),""))</f>
        <v/>
      </c>
      <c r="D96" s="14" t="n"/>
      <c r="E96" s="14" t="n"/>
      <c r="F96" s="14" t="n"/>
      <c r="G96" s="14" t="n"/>
      <c r="H96" s="14" t="n"/>
      <c r="I96" s="20" t="n"/>
      <c r="J96" s="14" t="n"/>
    </row>
    <row r="97">
      <c r="A97" s="10" t="n"/>
      <c r="B97" s="12" t="n"/>
      <c r="C97" s="13">
        <f>IF(B97="","",IFERROR(VLOOKUP(B97,'Key inventory'!$A$5:$C$104,2,FALSE),""))</f>
        <v/>
      </c>
      <c r="D97" s="14" t="n"/>
      <c r="E97" s="14" t="n"/>
      <c r="F97" s="14" t="n"/>
      <c r="G97" s="14" t="n"/>
      <c r="H97" s="14" t="n"/>
      <c r="I97" s="20" t="n"/>
      <c r="J97" s="14" t="n"/>
    </row>
    <row r="98">
      <c r="A98" s="10" t="n"/>
      <c r="B98" s="12" t="n"/>
      <c r="C98" s="13">
        <f>IF(B98="","",IFERROR(VLOOKUP(B98,'Key inventory'!$A$5:$C$104,2,FALSE),""))</f>
        <v/>
      </c>
      <c r="D98" s="14" t="n"/>
      <c r="E98" s="14" t="n"/>
      <c r="F98" s="14" t="n"/>
      <c r="G98" s="14" t="n"/>
      <c r="H98" s="14" t="n"/>
      <c r="I98" s="20" t="n"/>
      <c r="J98" s="14" t="n"/>
    </row>
    <row r="99">
      <c r="A99" s="10" t="n"/>
      <c r="B99" s="12" t="n"/>
      <c r="C99" s="13">
        <f>IF(B99="","",IFERROR(VLOOKUP(B99,'Key inventory'!$A$5:$C$104,2,FALSE),""))</f>
        <v/>
      </c>
      <c r="D99" s="14" t="n"/>
      <c r="E99" s="14" t="n"/>
      <c r="F99" s="14" t="n"/>
      <c r="G99" s="14" t="n"/>
      <c r="H99" s="14" t="n"/>
      <c r="I99" s="20" t="n"/>
      <c r="J99" s="14" t="n"/>
    </row>
    <row r="100">
      <c r="A100" s="10" t="n"/>
      <c r="B100" s="12" t="n"/>
      <c r="C100" s="13">
        <f>IF(B100="","",IFERROR(VLOOKUP(B100,'Key inventory'!$A$5:$C$104,2,FALSE),""))</f>
        <v/>
      </c>
      <c r="D100" s="14" t="n"/>
      <c r="E100" s="14" t="n"/>
      <c r="F100" s="14" t="n"/>
      <c r="G100" s="14" t="n"/>
      <c r="H100" s="14" t="n"/>
      <c r="I100" s="20" t="n"/>
      <c r="J100" s="14" t="n"/>
    </row>
    <row r="101">
      <c r="A101" s="10" t="n"/>
      <c r="B101" s="12" t="n"/>
      <c r="C101" s="13">
        <f>IF(B101="","",IFERROR(VLOOKUP(B101,'Key inventory'!$A$5:$C$104,2,FALSE),""))</f>
        <v/>
      </c>
      <c r="D101" s="14" t="n"/>
      <c r="E101" s="14" t="n"/>
      <c r="F101" s="14" t="n"/>
      <c r="G101" s="14" t="n"/>
      <c r="H101" s="14" t="n"/>
      <c r="I101" s="20" t="n"/>
      <c r="J101" s="14" t="n"/>
    </row>
    <row r="102">
      <c r="A102" s="10" t="n"/>
      <c r="B102" s="12" t="n"/>
      <c r="C102" s="13">
        <f>IF(B102="","",IFERROR(VLOOKUP(B102,'Key inventory'!$A$5:$C$104,2,FALSE),""))</f>
        <v/>
      </c>
      <c r="D102" s="14" t="n"/>
      <c r="E102" s="14" t="n"/>
      <c r="F102" s="14" t="n"/>
      <c r="G102" s="14" t="n"/>
      <c r="H102" s="14" t="n"/>
      <c r="I102" s="20" t="n"/>
      <c r="J102" s="14" t="n"/>
    </row>
    <row r="103">
      <c r="A103" s="10" t="n"/>
      <c r="B103" s="12" t="n"/>
      <c r="C103" s="13">
        <f>IF(B103="","",IFERROR(VLOOKUP(B103,'Key inventory'!$A$5:$C$104,2,FALSE),""))</f>
        <v/>
      </c>
      <c r="D103" s="14" t="n"/>
      <c r="E103" s="14" t="n"/>
      <c r="F103" s="14" t="n"/>
      <c r="G103" s="14" t="n"/>
      <c r="H103" s="14" t="n"/>
      <c r="I103" s="20" t="n"/>
      <c r="J103" s="14" t="n"/>
    </row>
    <row r="104">
      <c r="A104" s="10" t="n"/>
      <c r="B104" s="12" t="n"/>
      <c r="C104" s="13">
        <f>IF(B104="","",IFERROR(VLOOKUP(B104,'Key inventory'!$A$5:$C$104,2,FALSE),""))</f>
        <v/>
      </c>
      <c r="D104" s="14" t="n"/>
      <c r="E104" s="14" t="n"/>
      <c r="F104" s="14" t="n"/>
      <c r="G104" s="14" t="n"/>
      <c r="H104" s="14" t="n"/>
      <c r="I104" s="20" t="n"/>
      <c r="J104" s="14" t="n"/>
    </row>
  </sheetData>
  <mergeCells count="2">
    <mergeCell ref="A1:J1"/>
    <mergeCell ref="A2:J2"/>
  </mergeCells>
  <conditionalFormatting sqref="H5:H104">
    <cfRule type="expression" priority="1" dxfId="3" stopIfTrue="0">
      <formula>H5="Open"</formula>
    </cfRule>
  </conditionalFormatting>
  <dataValidations count="3">
    <dataValidation sqref="B5:B104" showDropDown="0" showInputMessage="0" showErrorMessage="1" allowBlank="1" errorTitle="Check the value" error="Pick a value from the list." type="list" errorStyle="warning">
      <formula1>L_KEYTAG</formula1>
    </dataValidation>
    <dataValidation sqref="G5:G104" showDropDown="0" showInputMessage="0" showErrorMessage="1" allowBlank="1" errorTitle="Check the value" error="Pick a value from the list." type="list" errorStyle="warning">
      <formula1>L_ACTION</formula1>
    </dataValidation>
    <dataValidation sqref="H5:H104" showDropDown="0" showInputMessage="0" showErrorMessage="1" allowBlank="1" errorTitle="Check the value" error="Pick a value from the list." type="list" errorStyle="warning">
      <formula1>L_OPEN</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5.xml><?xml version="1.0" encoding="utf-8"?>
<worksheet xmlns="http://schemas.openxmlformats.org/spreadsheetml/2006/main">
  <sheetPr>
    <tabColor rgb="009AA5B1"/>
    <outlinePr summaryBelow="1" summaryRight="1"/>
    <pageSetUpPr/>
  </sheetPr>
  <dimension ref="A1:C6"/>
  <sheetViews>
    <sheetView rightToLeft="0" zoomScale="100"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s>
  <sheetData>
    <row r="1" ht="30" customHeight="1">
      <c r="A1" s="21" t="inlineStr">
        <is>
          <t>Key types</t>
        </is>
      </c>
      <c r="B1" s="21" t="inlineStr">
        <is>
          <t>Lost-key actions</t>
        </is>
      </c>
      <c r="C1" s="21" t="inlineStr">
        <is>
          <t>Lost-key status</t>
        </is>
      </c>
    </row>
    <row r="2">
      <c r="A2" s="22" t="inlineStr">
        <is>
          <t>Main key</t>
        </is>
      </c>
      <c r="B2" s="22" t="inlineStr">
        <is>
          <t>Spare key used</t>
        </is>
      </c>
      <c r="C2" s="22" t="inlineStr">
        <is>
          <t>Open</t>
        </is>
      </c>
    </row>
    <row r="3">
      <c r="A3" s="22" t="inlineStr">
        <is>
          <t>Spare key</t>
        </is>
      </c>
      <c r="B3" s="22" t="inlineStr">
        <is>
          <t>New key made</t>
        </is>
      </c>
      <c r="C3" s="22" t="inlineStr">
        <is>
          <t>Closed</t>
        </is>
      </c>
    </row>
    <row r="4">
      <c r="A4" s="22" t="inlineStr">
        <is>
          <t>Smart key / fob</t>
        </is>
      </c>
      <c r="B4" s="22" t="inlineStr">
        <is>
          <t>Lock / immobiliser reprogrammed</t>
        </is>
      </c>
    </row>
    <row r="5">
      <c r="A5" s="22" t="inlineStr">
        <is>
          <t>Key card</t>
        </is>
      </c>
      <c r="B5" s="22" t="inlineStr">
        <is>
          <t>Key found</t>
        </is>
      </c>
    </row>
    <row r="6">
      <c r="A6" s="22" t="inlineStr">
        <is>
          <t>Other</t>
        </is>
      </c>
    </row>
  </sheetData>
  <pageMargins left="0.4" right="0.4" top="0.5" bottom="0.6" header="0.5" footer="0.5"/>
  <pageSetup paperSize="9"/>
  <headerFooter>
    <oddHeader/>
    <oddFooter>&amp;L&amp;8 CT Mobility · www.ct.ms&amp;R&amp;8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CT Mobility</dc:creator>
  <dc:title xmlns:dc="http://purl.org/dc/elements/1.1/">Car key register template</dc:title>
  <dc:description xmlns:dc="http://purl.org/dc/elements/1.1/">Free template by CT Mobility - www.ct.ms</dc:description>
  <dcterms:created xmlns:dcterms="http://purl.org/dc/terms/" xmlns:xsi="http://www.w3.org/2001/XMLSchema-instance" xsi:type="dcterms:W3CDTF">2026-10-16T13:29:34Z</dcterms:created>
  <dcterms:modified xmlns:dcterms="http://purl.org/dc/terms/" xmlns:xsi="http://www.w3.org/2001/XMLSchema-instance" xsi:type="dcterms:W3CDTF">2026-10-16T13:29:38Z</dcterms:modified>
  <cp:lastModifiedBy>CT Mobility</cp:lastModifiedBy>
</cp:coreProperties>
</file>